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그룹저장소\데이터알앤디그룹\001. 데이터R&amp;D그룹 업무자료\2022년\대행1. 제주특별자치도 방문관광객 실태조사(165,000천원)\099. 외국인입도통계\"/>
    </mc:Choice>
  </mc:AlternateContent>
  <bookViews>
    <workbookView xWindow="0" yWindow="0" windowWidth="28800" windowHeight="12255" activeTab="9"/>
  </bookViews>
  <sheets>
    <sheet name="표지" sheetId="8" r:id="rId1"/>
    <sheet name="1월" sheetId="10" r:id="rId2"/>
    <sheet name="2월" sheetId="22" r:id="rId3"/>
    <sheet name="3월" sheetId="23" r:id="rId4"/>
    <sheet name="4월" sheetId="24" r:id="rId5"/>
    <sheet name="5월" sheetId="26" r:id="rId6"/>
    <sheet name="6월" sheetId="27" r:id="rId7"/>
    <sheet name="7월" sheetId="28" r:id="rId8"/>
    <sheet name="8월" sheetId="30" r:id="rId9"/>
    <sheet name="9월" sheetId="31" r:id="rId10"/>
  </sheets>
  <calcPr calcId="162913"/>
</workbook>
</file>

<file path=xl/calcChain.xml><?xml version="1.0" encoding="utf-8"?>
<calcChain xmlns="http://schemas.openxmlformats.org/spreadsheetml/2006/main">
  <c r="J18" i="31" l="1"/>
  <c r="K34" i="31"/>
  <c r="I34" i="31"/>
  <c r="K33" i="31"/>
  <c r="I33" i="31"/>
  <c r="K32" i="31"/>
  <c r="I32" i="31"/>
  <c r="K31" i="31"/>
  <c r="I31" i="31"/>
  <c r="H30" i="31"/>
  <c r="G30" i="31"/>
  <c r="E30" i="31"/>
  <c r="K30" i="31" s="1"/>
  <c r="H29" i="31"/>
  <c r="G29" i="31"/>
  <c r="I29" i="31" s="1"/>
  <c r="E29" i="31"/>
  <c r="K29" i="31" s="1"/>
  <c r="K28" i="31"/>
  <c r="I28" i="31"/>
  <c r="K27" i="31"/>
  <c r="J27" i="31"/>
  <c r="I27" i="31"/>
  <c r="F27" i="31"/>
  <c r="K26" i="31"/>
  <c r="I26" i="31"/>
  <c r="K25" i="31"/>
  <c r="J25" i="31"/>
  <c r="I25" i="31"/>
  <c r="F25" i="31"/>
  <c r="K24" i="31"/>
  <c r="I24" i="31"/>
  <c r="K23" i="31"/>
  <c r="J23" i="31"/>
  <c r="I23" i="31"/>
  <c r="F23" i="31"/>
  <c r="K22" i="31"/>
  <c r="I22" i="31"/>
  <c r="K21" i="31"/>
  <c r="J21" i="31"/>
  <c r="I21" i="31"/>
  <c r="F21" i="31"/>
  <c r="K20" i="31"/>
  <c r="I20" i="31"/>
  <c r="K19" i="31"/>
  <c r="J19" i="31"/>
  <c r="I19" i="31"/>
  <c r="F19" i="31"/>
  <c r="K18" i="31"/>
  <c r="I18" i="31"/>
  <c r="K17" i="31"/>
  <c r="J17" i="31"/>
  <c r="I17" i="31"/>
  <c r="K16" i="31"/>
  <c r="I16" i="31"/>
  <c r="K15" i="31"/>
  <c r="J15" i="31"/>
  <c r="L15" i="31" s="1"/>
  <c r="I15" i="31"/>
  <c r="F15" i="31"/>
  <c r="K14" i="31"/>
  <c r="I14" i="31"/>
  <c r="K13" i="31"/>
  <c r="J13" i="31"/>
  <c r="L13" i="31" s="1"/>
  <c r="I13" i="31"/>
  <c r="F13" i="31"/>
  <c r="K12" i="31"/>
  <c r="I12" i="31"/>
  <c r="K11" i="31"/>
  <c r="J11" i="31"/>
  <c r="L11" i="31" s="1"/>
  <c r="I11" i="31"/>
  <c r="F11" i="31"/>
  <c r="K10" i="31"/>
  <c r="I10" i="31"/>
  <c r="K9" i="31"/>
  <c r="J9" i="31"/>
  <c r="L9" i="31" s="1"/>
  <c r="I9" i="31"/>
  <c r="F9" i="31"/>
  <c r="H8" i="31"/>
  <c r="G8" i="31"/>
  <c r="I8" i="31" s="1"/>
  <c r="E8" i="31"/>
  <c r="K8" i="31" s="1"/>
  <c r="H7" i="31"/>
  <c r="H5" i="31" s="1"/>
  <c r="G7" i="31"/>
  <c r="E7" i="31"/>
  <c r="K7" i="31" s="1"/>
  <c r="D7" i="31"/>
  <c r="J7" i="31" s="1"/>
  <c r="H6" i="31"/>
  <c r="G5" i="31"/>
  <c r="E6" i="31" l="1"/>
  <c r="I30" i="31"/>
  <c r="K6" i="31"/>
  <c r="I5" i="31"/>
  <c r="G6" i="31"/>
  <c r="I6" i="31" s="1"/>
  <c r="I7" i="31"/>
  <c r="E5" i="31"/>
  <c r="K5" i="31" s="1"/>
  <c r="L7" i="31"/>
  <c r="L17" i="31"/>
  <c r="L19" i="31"/>
  <c r="L21" i="31"/>
  <c r="L23" i="31"/>
  <c r="L25" i="31"/>
  <c r="L27" i="31"/>
  <c r="L18" i="31"/>
  <c r="J32" i="31"/>
  <c r="L32" i="31" s="1"/>
  <c r="F32" i="31"/>
  <c r="D29" i="31"/>
  <c r="F29" i="31" s="1"/>
  <c r="F31" i="31"/>
  <c r="J31" i="31"/>
  <c r="L31" i="31" s="1"/>
  <c r="J10" i="31"/>
  <c r="L10" i="31" s="1"/>
  <c r="F10" i="31"/>
  <c r="D8" i="31"/>
  <c r="F8" i="31" s="1"/>
  <c r="J14" i="31"/>
  <c r="L14" i="31" s="1"/>
  <c r="F14" i="31"/>
  <c r="J22" i="31"/>
  <c r="L22" i="31" s="1"/>
  <c r="F22" i="31"/>
  <c r="J26" i="31"/>
  <c r="L26" i="31" s="1"/>
  <c r="F26" i="31"/>
  <c r="J12" i="31"/>
  <c r="L12" i="31" s="1"/>
  <c r="F12" i="31"/>
  <c r="J16" i="31"/>
  <c r="L16" i="31" s="1"/>
  <c r="F16" i="31"/>
  <c r="J20" i="31"/>
  <c r="L20" i="31" s="1"/>
  <c r="F20" i="31"/>
  <c r="J24" i="31"/>
  <c r="L24" i="31" s="1"/>
  <c r="F24" i="31"/>
  <c r="J28" i="31"/>
  <c r="L28" i="31" s="1"/>
  <c r="F28" i="31"/>
  <c r="F7" i="31"/>
  <c r="H7" i="30"/>
  <c r="H8" i="30"/>
  <c r="H29" i="30"/>
  <c r="H30" i="30"/>
  <c r="G30" i="30"/>
  <c r="G6" i="30" s="1"/>
  <c r="G29" i="30"/>
  <c r="G8" i="30"/>
  <c r="G7" i="30"/>
  <c r="H5" i="30"/>
  <c r="G5" i="30"/>
  <c r="J28" i="30"/>
  <c r="J26" i="30"/>
  <c r="J24" i="30"/>
  <c r="J22" i="30"/>
  <c r="J20" i="30"/>
  <c r="J18" i="30"/>
  <c r="J16" i="30"/>
  <c r="J14" i="30"/>
  <c r="J12" i="30"/>
  <c r="J10" i="30"/>
  <c r="K34" i="30"/>
  <c r="I34" i="30"/>
  <c r="K33" i="30"/>
  <c r="I33" i="30"/>
  <c r="K32" i="30"/>
  <c r="I32" i="30"/>
  <c r="K31" i="30"/>
  <c r="J31" i="30"/>
  <c r="I31" i="30"/>
  <c r="F31" i="30"/>
  <c r="I30" i="30"/>
  <c r="E30" i="30"/>
  <c r="K30" i="30" s="1"/>
  <c r="I29" i="30"/>
  <c r="E29" i="30"/>
  <c r="K29" i="30" s="1"/>
  <c r="K28" i="30"/>
  <c r="I28" i="30"/>
  <c r="K27" i="30"/>
  <c r="J27" i="30"/>
  <c r="I27" i="30"/>
  <c r="F27" i="30"/>
  <c r="K26" i="30"/>
  <c r="I26" i="30"/>
  <c r="K25" i="30"/>
  <c r="J25" i="30"/>
  <c r="I25" i="30"/>
  <c r="F25" i="30"/>
  <c r="K24" i="30"/>
  <c r="I24" i="30"/>
  <c r="K23" i="30"/>
  <c r="J23" i="30"/>
  <c r="I23" i="30"/>
  <c r="F23" i="30"/>
  <c r="K22" i="30"/>
  <c r="I22" i="30"/>
  <c r="K21" i="30"/>
  <c r="J21" i="30"/>
  <c r="I21" i="30"/>
  <c r="F21" i="30"/>
  <c r="K20" i="30"/>
  <c r="I20" i="30"/>
  <c r="K19" i="30"/>
  <c r="J19" i="30"/>
  <c r="I19" i="30"/>
  <c r="F19" i="30"/>
  <c r="K18" i="30"/>
  <c r="I18" i="30"/>
  <c r="K17" i="30"/>
  <c r="J17" i="30"/>
  <c r="I17" i="30"/>
  <c r="K16" i="30"/>
  <c r="I16" i="30"/>
  <c r="K15" i="30"/>
  <c r="J15" i="30"/>
  <c r="I15" i="30"/>
  <c r="F15" i="30"/>
  <c r="K14" i="30"/>
  <c r="I14" i="30"/>
  <c r="K13" i="30"/>
  <c r="J13" i="30"/>
  <c r="I13" i="30"/>
  <c r="F13" i="30"/>
  <c r="K12" i="30"/>
  <c r="I12" i="30"/>
  <c r="K11" i="30"/>
  <c r="J11" i="30"/>
  <c r="I11" i="30"/>
  <c r="F11" i="30"/>
  <c r="K10" i="30"/>
  <c r="I10" i="30"/>
  <c r="K9" i="30"/>
  <c r="J9" i="30"/>
  <c r="I9" i="30"/>
  <c r="F9" i="30"/>
  <c r="E8" i="30"/>
  <c r="D8" i="30"/>
  <c r="J8" i="30" s="1"/>
  <c r="I7" i="30"/>
  <c r="E7" i="30"/>
  <c r="K7" i="30" s="1"/>
  <c r="D7" i="30"/>
  <c r="J7" i="30" s="1"/>
  <c r="J29" i="31" l="1"/>
  <c r="L29" i="31" s="1"/>
  <c r="D5" i="31"/>
  <c r="J33" i="31"/>
  <c r="L33" i="31" s="1"/>
  <c r="F33" i="31"/>
  <c r="J8" i="31"/>
  <c r="L8" i="31" s="1"/>
  <c r="L31" i="30"/>
  <c r="I5" i="30"/>
  <c r="E5" i="30"/>
  <c r="K5" i="30" s="1"/>
  <c r="E6" i="30"/>
  <c r="J32" i="30"/>
  <c r="L32" i="30" s="1"/>
  <c r="F32" i="30"/>
  <c r="L7" i="30"/>
  <c r="L9" i="30"/>
  <c r="L11" i="30"/>
  <c r="L17" i="30"/>
  <c r="L19" i="30"/>
  <c r="L21" i="30"/>
  <c r="L23" i="30"/>
  <c r="L25" i="30"/>
  <c r="L27" i="30"/>
  <c r="L10" i="30"/>
  <c r="L14" i="30"/>
  <c r="L18" i="30"/>
  <c r="L22" i="30"/>
  <c r="L26" i="30"/>
  <c r="L13" i="30"/>
  <c r="L15" i="30"/>
  <c r="L12" i="30"/>
  <c r="L16" i="30"/>
  <c r="L20" i="30"/>
  <c r="L24" i="30"/>
  <c r="L28" i="30"/>
  <c r="F10" i="30"/>
  <c r="F12" i="30"/>
  <c r="F14" i="30"/>
  <c r="F16" i="30"/>
  <c r="F20" i="30"/>
  <c r="F22" i="30"/>
  <c r="F24" i="30"/>
  <c r="F26" i="30"/>
  <c r="F28" i="30"/>
  <c r="F7" i="30"/>
  <c r="F8" i="30"/>
  <c r="K34" i="28"/>
  <c r="J34" i="28"/>
  <c r="I34" i="28"/>
  <c r="F34" i="28"/>
  <c r="K33" i="28"/>
  <c r="J33" i="28"/>
  <c r="I33" i="28"/>
  <c r="F33" i="28"/>
  <c r="K32" i="28"/>
  <c r="J32" i="28"/>
  <c r="I32" i="28"/>
  <c r="F32" i="28"/>
  <c r="K31" i="28"/>
  <c r="J31" i="28"/>
  <c r="I31" i="28"/>
  <c r="F31" i="28"/>
  <c r="I30" i="28"/>
  <c r="E30" i="28"/>
  <c r="K30" i="28" s="1"/>
  <c r="D30" i="28"/>
  <c r="I29" i="28"/>
  <c r="F29" i="28"/>
  <c r="E29" i="28"/>
  <c r="K29" i="28" s="1"/>
  <c r="D29" i="28"/>
  <c r="J29" i="28" s="1"/>
  <c r="K28" i="28"/>
  <c r="J28" i="28"/>
  <c r="I28" i="28"/>
  <c r="F28" i="28"/>
  <c r="K27" i="28"/>
  <c r="J27" i="28"/>
  <c r="I27" i="28"/>
  <c r="F27" i="28"/>
  <c r="K26" i="28"/>
  <c r="J26" i="28"/>
  <c r="I26" i="28"/>
  <c r="F26" i="28"/>
  <c r="K25" i="28"/>
  <c r="J25" i="28"/>
  <c r="I25" i="28"/>
  <c r="F25" i="28"/>
  <c r="K24" i="28"/>
  <c r="J24" i="28"/>
  <c r="I24" i="28"/>
  <c r="F24" i="28"/>
  <c r="K23" i="28"/>
  <c r="J23" i="28"/>
  <c r="I23" i="28"/>
  <c r="F23" i="28"/>
  <c r="K22" i="28"/>
  <c r="J22" i="28"/>
  <c r="I22" i="28"/>
  <c r="F22" i="28"/>
  <c r="K21" i="28"/>
  <c r="J21" i="28"/>
  <c r="I21" i="28"/>
  <c r="F21" i="28"/>
  <c r="K20" i="28"/>
  <c r="J20" i="28"/>
  <c r="I20" i="28"/>
  <c r="F20" i="28"/>
  <c r="K19" i="28"/>
  <c r="L19" i="28" s="1"/>
  <c r="J19" i="28"/>
  <c r="I19" i="28"/>
  <c r="F19" i="28"/>
  <c r="L18" i="28"/>
  <c r="K18" i="28"/>
  <c r="J18" i="28"/>
  <c r="I18" i="28"/>
  <c r="L17" i="28"/>
  <c r="K17" i="28"/>
  <c r="J17" i="28"/>
  <c r="I17" i="28"/>
  <c r="L16" i="28"/>
  <c r="K16" i="28"/>
  <c r="J16" i="28"/>
  <c r="I16" i="28"/>
  <c r="F16" i="28"/>
  <c r="K15" i="28"/>
  <c r="J15" i="28"/>
  <c r="I15" i="28"/>
  <c r="F15" i="28"/>
  <c r="K14" i="28"/>
  <c r="J14" i="28"/>
  <c r="I14" i="28"/>
  <c r="F14" i="28"/>
  <c r="K13" i="28"/>
  <c r="J13" i="28"/>
  <c r="I13" i="28"/>
  <c r="F13" i="28"/>
  <c r="K12" i="28"/>
  <c r="J12" i="28"/>
  <c r="I12" i="28"/>
  <c r="F12" i="28"/>
  <c r="K11" i="28"/>
  <c r="J11" i="28"/>
  <c r="I11" i="28"/>
  <c r="F11" i="28"/>
  <c r="K10" i="28"/>
  <c r="J10" i="28"/>
  <c r="I10" i="28"/>
  <c r="F10" i="28"/>
  <c r="K9" i="28"/>
  <c r="J9" i="28"/>
  <c r="I9" i="28"/>
  <c r="F9" i="28"/>
  <c r="I8" i="28"/>
  <c r="E8" i="28"/>
  <c r="K8" i="28" s="1"/>
  <c r="D8" i="28"/>
  <c r="F8" i="28" s="1"/>
  <c r="I7" i="28"/>
  <c r="E7" i="28"/>
  <c r="K7" i="28" s="1"/>
  <c r="D7" i="28"/>
  <c r="J7" i="28" s="1"/>
  <c r="I6" i="28"/>
  <c r="I5" i="28"/>
  <c r="E5" i="28"/>
  <c r="K5" i="28" s="1"/>
  <c r="J5" i="31" l="1"/>
  <c r="L5" i="31" s="1"/>
  <c r="F5" i="31"/>
  <c r="J34" i="31"/>
  <c r="L34" i="31" s="1"/>
  <c r="F34" i="31"/>
  <c r="D30" i="31"/>
  <c r="J33" i="30"/>
  <c r="L33" i="30" s="1"/>
  <c r="F33" i="30"/>
  <c r="D29" i="30"/>
  <c r="F30" i="28"/>
  <c r="D6" i="28"/>
  <c r="J6" i="28" s="1"/>
  <c r="D5" i="28"/>
  <c r="J5" i="28" s="1"/>
  <c r="L5" i="28" s="1"/>
  <c r="E6" i="28"/>
  <c r="K6" i="28" s="1"/>
  <c r="L6" i="28" s="1"/>
  <c r="F7" i="28"/>
  <c r="L9" i="28"/>
  <c r="L10" i="28"/>
  <c r="L11" i="28"/>
  <c r="L12" i="28"/>
  <c r="L13" i="28"/>
  <c r="L14" i="28"/>
  <c r="L15" i="28"/>
  <c r="L29" i="28"/>
  <c r="L31" i="28"/>
  <c r="L32" i="28"/>
  <c r="L33" i="28"/>
  <c r="L34" i="28"/>
  <c r="L7" i="28"/>
  <c r="L20" i="28"/>
  <c r="L21" i="28"/>
  <c r="L22" i="28"/>
  <c r="L23" i="28"/>
  <c r="L24" i="28"/>
  <c r="L25" i="28"/>
  <c r="L26" i="28"/>
  <c r="L27" i="28"/>
  <c r="L28" i="28"/>
  <c r="J8" i="28"/>
  <c r="L8" i="28" s="1"/>
  <c r="J30" i="28"/>
  <c r="L30" i="28" s="1"/>
  <c r="F5" i="28"/>
  <c r="J31" i="27"/>
  <c r="J27" i="27"/>
  <c r="J23" i="27"/>
  <c r="I15" i="27"/>
  <c r="J11" i="27"/>
  <c r="I7" i="27"/>
  <c r="K34" i="27"/>
  <c r="F34" i="27"/>
  <c r="K33" i="27"/>
  <c r="F33" i="27"/>
  <c r="K32" i="27"/>
  <c r="F32" i="27"/>
  <c r="K31" i="27"/>
  <c r="F31" i="27"/>
  <c r="E30" i="27"/>
  <c r="K30" i="27" s="1"/>
  <c r="D30" i="27"/>
  <c r="F30" i="27" s="1"/>
  <c r="E29" i="27"/>
  <c r="K29" i="27" s="1"/>
  <c r="D29" i="27"/>
  <c r="K28" i="27"/>
  <c r="F28" i="27"/>
  <c r="K27" i="27"/>
  <c r="F27" i="27"/>
  <c r="K26" i="27"/>
  <c r="F26" i="27"/>
  <c r="K25" i="27"/>
  <c r="J25" i="27"/>
  <c r="I25" i="27"/>
  <c r="F25" i="27"/>
  <c r="K24" i="27"/>
  <c r="F24" i="27"/>
  <c r="K23" i="27"/>
  <c r="F23" i="27"/>
  <c r="K22" i="27"/>
  <c r="F22" i="27"/>
  <c r="K21" i="27"/>
  <c r="J21" i="27"/>
  <c r="I21" i="27"/>
  <c r="F21" i="27"/>
  <c r="K20" i="27"/>
  <c r="F20" i="27"/>
  <c r="K19" i="27"/>
  <c r="I19" i="27"/>
  <c r="F19" i="27"/>
  <c r="K18" i="27"/>
  <c r="K17" i="27"/>
  <c r="J17" i="27"/>
  <c r="I17" i="27"/>
  <c r="K16" i="27"/>
  <c r="F16" i="27"/>
  <c r="K15" i="27"/>
  <c r="J15" i="27"/>
  <c r="F15" i="27"/>
  <c r="K14" i="27"/>
  <c r="F14" i="27"/>
  <c r="K13" i="27"/>
  <c r="J13" i="27"/>
  <c r="I13" i="27"/>
  <c r="F13" i="27"/>
  <c r="K12" i="27"/>
  <c r="F12" i="27"/>
  <c r="K11" i="27"/>
  <c r="F11" i="27"/>
  <c r="K10" i="27"/>
  <c r="F10" i="27"/>
  <c r="K9" i="27"/>
  <c r="J9" i="27"/>
  <c r="I9" i="27"/>
  <c r="F9" i="27"/>
  <c r="E8" i="27"/>
  <c r="K8" i="27" s="1"/>
  <c r="D8" i="27"/>
  <c r="E7" i="27"/>
  <c r="K7" i="27" s="1"/>
  <c r="D7" i="27"/>
  <c r="J7" i="27" s="1"/>
  <c r="L7" i="27" s="1"/>
  <c r="J30" i="31" l="1"/>
  <c r="L30" i="31" s="1"/>
  <c r="F30" i="31"/>
  <c r="D6" i="31"/>
  <c r="J29" i="30"/>
  <c r="L29" i="30" s="1"/>
  <c r="D5" i="30"/>
  <c r="F29" i="30"/>
  <c r="D30" i="30"/>
  <c r="J34" i="30"/>
  <c r="L34" i="30" s="1"/>
  <c r="F34" i="30"/>
  <c r="F6" i="28"/>
  <c r="F29" i="27"/>
  <c r="D6" i="27"/>
  <c r="L15" i="27"/>
  <c r="D5" i="27"/>
  <c r="F7" i="27"/>
  <c r="E6" i="27"/>
  <c r="K6" i="27" s="1"/>
  <c r="F8" i="27"/>
  <c r="L9" i="27"/>
  <c r="L17" i="27"/>
  <c r="L25" i="27"/>
  <c r="L23" i="27"/>
  <c r="L27" i="27"/>
  <c r="L13" i="27"/>
  <c r="L21" i="27"/>
  <c r="L11" i="27"/>
  <c r="L31" i="27"/>
  <c r="J10" i="27"/>
  <c r="L10" i="27" s="1"/>
  <c r="I10" i="27"/>
  <c r="I18" i="27"/>
  <c r="J18" i="27"/>
  <c r="L18" i="27" s="1"/>
  <c r="J26" i="27"/>
  <c r="L26" i="27" s="1"/>
  <c r="I26" i="27"/>
  <c r="J20" i="27"/>
  <c r="L20" i="27" s="1"/>
  <c r="I20" i="27"/>
  <c r="I14" i="27"/>
  <c r="J14" i="27"/>
  <c r="L14" i="27" s="1"/>
  <c r="J22" i="27"/>
  <c r="L22" i="27" s="1"/>
  <c r="I22" i="27"/>
  <c r="I11" i="27"/>
  <c r="J19" i="27"/>
  <c r="L19" i="27" s="1"/>
  <c r="I23" i="27"/>
  <c r="I8" i="27"/>
  <c r="I27" i="27"/>
  <c r="I31" i="27"/>
  <c r="E5" i="27"/>
  <c r="K5" i="27" s="1"/>
  <c r="J8" i="27"/>
  <c r="L8" i="27" s="1"/>
  <c r="I8" i="26"/>
  <c r="K34" i="26"/>
  <c r="F34" i="26"/>
  <c r="K33" i="26"/>
  <c r="F33" i="26"/>
  <c r="K32" i="26"/>
  <c r="F32" i="26"/>
  <c r="K31" i="26"/>
  <c r="J31" i="26"/>
  <c r="I31" i="26"/>
  <c r="F31" i="26"/>
  <c r="E30" i="26"/>
  <c r="K30" i="26" s="1"/>
  <c r="D30" i="26"/>
  <c r="E29" i="26"/>
  <c r="K29" i="26" s="1"/>
  <c r="D29" i="26"/>
  <c r="K28" i="26"/>
  <c r="F28" i="26"/>
  <c r="K27" i="26"/>
  <c r="J27" i="26"/>
  <c r="I27" i="26"/>
  <c r="F27" i="26"/>
  <c r="K26" i="26"/>
  <c r="F26" i="26"/>
  <c r="K25" i="26"/>
  <c r="J25" i="26"/>
  <c r="I25" i="26"/>
  <c r="F25" i="26"/>
  <c r="K24" i="26"/>
  <c r="F24" i="26"/>
  <c r="K23" i="26"/>
  <c r="J23" i="26"/>
  <c r="I23" i="26"/>
  <c r="F23" i="26"/>
  <c r="K22" i="26"/>
  <c r="F22" i="26"/>
  <c r="K21" i="26"/>
  <c r="J21" i="26"/>
  <c r="I21" i="26"/>
  <c r="F21" i="26"/>
  <c r="K20" i="26"/>
  <c r="F20" i="26"/>
  <c r="K19" i="26"/>
  <c r="J19" i="26"/>
  <c r="I19" i="26"/>
  <c r="F19" i="26"/>
  <c r="K18" i="26"/>
  <c r="K17" i="26"/>
  <c r="J17" i="26"/>
  <c r="L17" i="26" s="1"/>
  <c r="I17" i="26"/>
  <c r="K16" i="26"/>
  <c r="F16" i="26"/>
  <c r="K15" i="26"/>
  <c r="J15" i="26"/>
  <c r="I15" i="26"/>
  <c r="F15" i="26"/>
  <c r="K14" i="26"/>
  <c r="F14" i="26"/>
  <c r="K13" i="26"/>
  <c r="J13" i="26"/>
  <c r="I13" i="26"/>
  <c r="F13" i="26"/>
  <c r="K12" i="26"/>
  <c r="F12" i="26"/>
  <c r="K11" i="26"/>
  <c r="J11" i="26"/>
  <c r="I11" i="26"/>
  <c r="F11" i="26"/>
  <c r="K10" i="26"/>
  <c r="F10" i="26"/>
  <c r="K9" i="26"/>
  <c r="J9" i="26"/>
  <c r="I9" i="26"/>
  <c r="F9" i="26"/>
  <c r="E8" i="26"/>
  <c r="K8" i="26" s="1"/>
  <c r="D8" i="26"/>
  <c r="I7" i="26"/>
  <c r="E7" i="26"/>
  <c r="K7" i="26" s="1"/>
  <c r="D7" i="26"/>
  <c r="J7" i="26" s="1"/>
  <c r="L7" i="26" s="1"/>
  <c r="D6" i="26"/>
  <c r="E5" i="26"/>
  <c r="K5" i="26" s="1"/>
  <c r="F6" i="31" l="1"/>
  <c r="J6" i="31"/>
  <c r="L6" i="31" s="1"/>
  <c r="J30" i="30"/>
  <c r="L30" i="30" s="1"/>
  <c r="D6" i="30"/>
  <c r="F30" i="30"/>
  <c r="J5" i="30"/>
  <c r="L5" i="30" s="1"/>
  <c r="F5" i="30"/>
  <c r="F6" i="27"/>
  <c r="I33" i="27"/>
  <c r="J33" i="27"/>
  <c r="L33" i="27" s="1"/>
  <c r="J24" i="27"/>
  <c r="L24" i="27" s="1"/>
  <c r="I24" i="27"/>
  <c r="I16" i="27"/>
  <c r="J16" i="27"/>
  <c r="L16" i="27" s="1"/>
  <c r="I32" i="27"/>
  <c r="J32" i="27"/>
  <c r="L32" i="27" s="1"/>
  <c r="J12" i="27"/>
  <c r="L12" i="27" s="1"/>
  <c r="I12" i="27"/>
  <c r="I28" i="27"/>
  <c r="J28" i="27"/>
  <c r="L28" i="27" s="1"/>
  <c r="F5" i="27"/>
  <c r="D5" i="26"/>
  <c r="E6" i="26"/>
  <c r="K6" i="26" s="1"/>
  <c r="L9" i="26"/>
  <c r="L11" i="26"/>
  <c r="L13" i="26"/>
  <c r="L15" i="26"/>
  <c r="L19" i="26"/>
  <c r="L21" i="26"/>
  <c r="L23" i="26"/>
  <c r="L25" i="26"/>
  <c r="L27" i="26"/>
  <c r="L31" i="26"/>
  <c r="I10" i="26"/>
  <c r="J10" i="26"/>
  <c r="L10" i="26" s="1"/>
  <c r="I14" i="26"/>
  <c r="J14" i="26"/>
  <c r="L14" i="26" s="1"/>
  <c r="I18" i="26"/>
  <c r="J18" i="26"/>
  <c r="L18" i="26" s="1"/>
  <c r="I22" i="26"/>
  <c r="J22" i="26"/>
  <c r="L22" i="26" s="1"/>
  <c r="I26" i="26"/>
  <c r="J26" i="26"/>
  <c r="L26" i="26" s="1"/>
  <c r="I32" i="26"/>
  <c r="J32" i="26"/>
  <c r="L32" i="26" s="1"/>
  <c r="I12" i="26"/>
  <c r="J12" i="26"/>
  <c r="L12" i="26" s="1"/>
  <c r="I16" i="26"/>
  <c r="J16" i="26"/>
  <c r="L16" i="26" s="1"/>
  <c r="I20" i="26"/>
  <c r="J20" i="26"/>
  <c r="L20" i="26" s="1"/>
  <c r="I24" i="26"/>
  <c r="J24" i="26"/>
  <c r="L24" i="26" s="1"/>
  <c r="I28" i="26"/>
  <c r="J28" i="26"/>
  <c r="L28" i="26" s="1"/>
  <c r="J8" i="26"/>
  <c r="L8" i="26" s="1"/>
  <c r="F6" i="26"/>
  <c r="F8" i="26"/>
  <c r="F30" i="26"/>
  <c r="F5" i="26"/>
  <c r="F7" i="26"/>
  <c r="F29" i="26"/>
  <c r="E29" i="24"/>
  <c r="E30" i="24"/>
  <c r="E7" i="24"/>
  <c r="E8" i="24"/>
  <c r="E5" i="24"/>
  <c r="E6" i="24"/>
  <c r="D6" i="24"/>
  <c r="D5" i="24"/>
  <c r="D30" i="24"/>
  <c r="D29" i="24"/>
  <c r="D7" i="24"/>
  <c r="D8" i="24"/>
  <c r="J6" i="30" l="1"/>
  <c r="F6" i="30"/>
  <c r="I29" i="27"/>
  <c r="J29" i="27"/>
  <c r="L29" i="27" s="1"/>
  <c r="I34" i="27"/>
  <c r="J34" i="27"/>
  <c r="L34" i="27" s="1"/>
  <c r="I33" i="26"/>
  <c r="J33" i="26"/>
  <c r="L33" i="26" s="1"/>
  <c r="J18" i="24"/>
  <c r="K34" i="24"/>
  <c r="I34" i="24"/>
  <c r="K33" i="24"/>
  <c r="I33" i="24"/>
  <c r="K32" i="24"/>
  <c r="I32" i="24"/>
  <c r="K31" i="24"/>
  <c r="I31" i="24"/>
  <c r="K30" i="24"/>
  <c r="I30" i="24"/>
  <c r="K29" i="24"/>
  <c r="I29" i="24"/>
  <c r="K28" i="24"/>
  <c r="I28" i="24"/>
  <c r="K27" i="24"/>
  <c r="I27" i="24"/>
  <c r="K26" i="24"/>
  <c r="I26" i="24"/>
  <c r="K25" i="24"/>
  <c r="I25" i="24"/>
  <c r="K24" i="24"/>
  <c r="I24" i="24"/>
  <c r="K23" i="24"/>
  <c r="I23" i="24"/>
  <c r="K22" i="24"/>
  <c r="I22" i="24"/>
  <c r="K21" i="24"/>
  <c r="I21" i="24"/>
  <c r="K20" i="24"/>
  <c r="I20" i="24"/>
  <c r="K19" i="24"/>
  <c r="I19" i="24"/>
  <c r="K18" i="24"/>
  <c r="I18" i="24"/>
  <c r="K17" i="24"/>
  <c r="I17" i="24"/>
  <c r="K16" i="24"/>
  <c r="I16" i="24"/>
  <c r="K15" i="24"/>
  <c r="I15" i="24"/>
  <c r="K14" i="24"/>
  <c r="I14" i="24"/>
  <c r="K13" i="24"/>
  <c r="I13" i="24"/>
  <c r="K12" i="24"/>
  <c r="I12" i="24"/>
  <c r="K11" i="24"/>
  <c r="I11" i="24"/>
  <c r="K10" i="24"/>
  <c r="I10" i="24"/>
  <c r="K9" i="24"/>
  <c r="I9" i="24"/>
  <c r="K8" i="24"/>
  <c r="I8" i="24"/>
  <c r="K7" i="24"/>
  <c r="I7" i="24"/>
  <c r="K6" i="24"/>
  <c r="I6" i="24"/>
  <c r="K5" i="24"/>
  <c r="I5" i="24"/>
  <c r="I5" i="27" l="1"/>
  <c r="J5" i="27"/>
  <c r="L5" i="27" s="1"/>
  <c r="I30" i="27"/>
  <c r="J30" i="27"/>
  <c r="L30" i="27" s="1"/>
  <c r="I29" i="26"/>
  <c r="J29" i="26"/>
  <c r="L29" i="26" s="1"/>
  <c r="I34" i="26"/>
  <c r="J34" i="26"/>
  <c r="L34" i="26" s="1"/>
  <c r="L18" i="24"/>
  <c r="F7" i="24"/>
  <c r="J7" i="24"/>
  <c r="L7" i="24" s="1"/>
  <c r="F9" i="24"/>
  <c r="J9" i="24"/>
  <c r="L9" i="24" s="1"/>
  <c r="F11" i="24"/>
  <c r="J11" i="24"/>
  <c r="L11" i="24" s="1"/>
  <c r="F13" i="24"/>
  <c r="J13" i="24"/>
  <c r="L13" i="24" s="1"/>
  <c r="F15" i="24"/>
  <c r="J15" i="24"/>
  <c r="L15" i="24" s="1"/>
  <c r="F19" i="24"/>
  <c r="J19" i="24"/>
  <c r="L19" i="24" s="1"/>
  <c r="F21" i="24"/>
  <c r="J21" i="24"/>
  <c r="L21" i="24" s="1"/>
  <c r="F23" i="24"/>
  <c r="J23" i="24"/>
  <c r="L23" i="24" s="1"/>
  <c r="F25" i="24"/>
  <c r="J25" i="24"/>
  <c r="L25" i="24" s="1"/>
  <c r="F27" i="24"/>
  <c r="J27" i="24"/>
  <c r="L27" i="24" s="1"/>
  <c r="J10" i="24"/>
  <c r="L10" i="24" s="1"/>
  <c r="F10" i="24"/>
  <c r="J14" i="24"/>
  <c r="L14" i="24" s="1"/>
  <c r="F14" i="24"/>
  <c r="J22" i="24"/>
  <c r="L22" i="24" s="1"/>
  <c r="F22" i="24"/>
  <c r="J26" i="24"/>
  <c r="L26" i="24" s="1"/>
  <c r="F26" i="24"/>
  <c r="J8" i="24"/>
  <c r="L8" i="24" s="1"/>
  <c r="F8" i="24"/>
  <c r="J12" i="24"/>
  <c r="L12" i="24" s="1"/>
  <c r="F12" i="24"/>
  <c r="J16" i="24"/>
  <c r="L16" i="24" s="1"/>
  <c r="F16" i="24"/>
  <c r="J20" i="24"/>
  <c r="L20" i="24" s="1"/>
  <c r="F20" i="24"/>
  <c r="J24" i="24"/>
  <c r="L24" i="24" s="1"/>
  <c r="F24" i="24"/>
  <c r="J28" i="24"/>
  <c r="L28" i="24" s="1"/>
  <c r="F28" i="24"/>
  <c r="J32" i="24"/>
  <c r="L32" i="24" s="1"/>
  <c r="F32" i="24"/>
  <c r="F31" i="24"/>
  <c r="J31" i="24"/>
  <c r="L31" i="24" s="1"/>
  <c r="J17" i="24"/>
  <c r="L17" i="24" s="1"/>
  <c r="K34" i="23"/>
  <c r="J34" i="23"/>
  <c r="L34" i="23" s="1"/>
  <c r="I34" i="23"/>
  <c r="F34" i="23"/>
  <c r="K33" i="23"/>
  <c r="J33" i="23"/>
  <c r="L33" i="23" s="1"/>
  <c r="I33" i="23"/>
  <c r="F33" i="23"/>
  <c r="K32" i="23"/>
  <c r="J32" i="23"/>
  <c r="L32" i="23" s="1"/>
  <c r="I32" i="23"/>
  <c r="F32" i="23"/>
  <c r="K31" i="23"/>
  <c r="J31" i="23"/>
  <c r="L31" i="23" s="1"/>
  <c r="I31" i="23"/>
  <c r="F31" i="23"/>
  <c r="K30" i="23"/>
  <c r="J30" i="23"/>
  <c r="L30" i="23" s="1"/>
  <c r="I30" i="23"/>
  <c r="D30" i="23"/>
  <c r="F30" i="23" s="1"/>
  <c r="K29" i="23"/>
  <c r="I29" i="23"/>
  <c r="D29" i="23"/>
  <c r="J29" i="23" s="1"/>
  <c r="L29" i="23" s="1"/>
  <c r="K28" i="23"/>
  <c r="J28" i="23"/>
  <c r="L28" i="23" s="1"/>
  <c r="I28" i="23"/>
  <c r="F28" i="23"/>
  <c r="K27" i="23"/>
  <c r="J27" i="23"/>
  <c r="L27" i="23" s="1"/>
  <c r="I27" i="23"/>
  <c r="F27" i="23"/>
  <c r="K26" i="23"/>
  <c r="J26" i="23"/>
  <c r="L26" i="23" s="1"/>
  <c r="I26" i="23"/>
  <c r="F26" i="23"/>
  <c r="K25" i="23"/>
  <c r="J25" i="23"/>
  <c r="L25" i="23" s="1"/>
  <c r="I25" i="23"/>
  <c r="F25" i="23"/>
  <c r="K24" i="23"/>
  <c r="J24" i="23"/>
  <c r="L24" i="23" s="1"/>
  <c r="I24" i="23"/>
  <c r="F24" i="23"/>
  <c r="K23" i="23"/>
  <c r="J23" i="23"/>
  <c r="L23" i="23" s="1"/>
  <c r="I23" i="23"/>
  <c r="F23" i="23"/>
  <c r="K22" i="23"/>
  <c r="J22" i="23"/>
  <c r="L22" i="23" s="1"/>
  <c r="I22" i="23"/>
  <c r="F22" i="23"/>
  <c r="K21" i="23"/>
  <c r="J21" i="23"/>
  <c r="L21" i="23" s="1"/>
  <c r="I21" i="23"/>
  <c r="F21" i="23"/>
  <c r="K20" i="23"/>
  <c r="J20" i="23"/>
  <c r="L20" i="23" s="1"/>
  <c r="I20" i="23"/>
  <c r="F20" i="23"/>
  <c r="K19" i="23"/>
  <c r="J19" i="23"/>
  <c r="L19" i="23" s="1"/>
  <c r="I19" i="23"/>
  <c r="F19" i="23"/>
  <c r="L18" i="23"/>
  <c r="K18" i="23"/>
  <c r="J18" i="23"/>
  <c r="I18" i="23"/>
  <c r="K17" i="23"/>
  <c r="J17" i="23"/>
  <c r="L17" i="23" s="1"/>
  <c r="I17" i="23"/>
  <c r="K16" i="23"/>
  <c r="J16" i="23"/>
  <c r="L16" i="23" s="1"/>
  <c r="I16" i="23"/>
  <c r="F16" i="23"/>
  <c r="K15" i="23"/>
  <c r="J15" i="23"/>
  <c r="L15" i="23" s="1"/>
  <c r="I15" i="23"/>
  <c r="F15" i="23"/>
  <c r="L14" i="23"/>
  <c r="K14" i="23"/>
  <c r="J14" i="23"/>
  <c r="I14" i="23"/>
  <c r="F14" i="23"/>
  <c r="K13" i="23"/>
  <c r="L13" i="23" s="1"/>
  <c r="J13" i="23"/>
  <c r="I13" i="23"/>
  <c r="F13" i="23"/>
  <c r="K12" i="23"/>
  <c r="J12" i="23"/>
  <c r="L12" i="23" s="1"/>
  <c r="I12" i="23"/>
  <c r="F12" i="23"/>
  <c r="K11" i="23"/>
  <c r="J11" i="23"/>
  <c r="L11" i="23" s="1"/>
  <c r="I11" i="23"/>
  <c r="F11" i="23"/>
  <c r="K10" i="23"/>
  <c r="J10" i="23"/>
  <c r="L10" i="23" s="1"/>
  <c r="I10" i="23"/>
  <c r="F10" i="23"/>
  <c r="K9" i="23"/>
  <c r="J9" i="23"/>
  <c r="I9" i="23"/>
  <c r="F9" i="23"/>
  <c r="K8" i="23"/>
  <c r="J8" i="23"/>
  <c r="L8" i="23" s="1"/>
  <c r="I8" i="23"/>
  <c r="D8" i="23"/>
  <c r="F8" i="23" s="1"/>
  <c r="K7" i="23"/>
  <c r="I7" i="23"/>
  <c r="D7" i="23"/>
  <c r="J7" i="23" s="1"/>
  <c r="L7" i="23" s="1"/>
  <c r="K6" i="23"/>
  <c r="I6" i="23"/>
  <c r="F6" i="23"/>
  <c r="D6" i="23"/>
  <c r="J6" i="23" s="1"/>
  <c r="L6" i="23" s="1"/>
  <c r="K5" i="23"/>
  <c r="I5" i="23"/>
  <c r="I6" i="27" l="1"/>
  <c r="J6" i="27"/>
  <c r="L6" i="27" s="1"/>
  <c r="I5" i="26"/>
  <c r="J5" i="26"/>
  <c r="L5" i="26" s="1"/>
  <c r="I30" i="26"/>
  <c r="J30" i="26"/>
  <c r="L30" i="26" s="1"/>
  <c r="F29" i="24"/>
  <c r="J33" i="24"/>
  <c r="L33" i="24" s="1"/>
  <c r="F33" i="24"/>
  <c r="F29" i="23"/>
  <c r="F7" i="23"/>
  <c r="L9" i="23"/>
  <c r="D5" i="23"/>
  <c r="D6" i="22"/>
  <c r="D5" i="22"/>
  <c r="D30" i="22"/>
  <c r="D29" i="22"/>
  <c r="I6" i="26" l="1"/>
  <c r="J6" i="26"/>
  <c r="L6" i="26" s="1"/>
  <c r="J29" i="24"/>
  <c r="L29" i="24" s="1"/>
  <c r="J34" i="24"/>
  <c r="L34" i="24" s="1"/>
  <c r="F34" i="24"/>
  <c r="J30" i="24"/>
  <c r="L30" i="24" s="1"/>
  <c r="F30" i="24"/>
  <c r="J5" i="24"/>
  <c r="L5" i="24" s="1"/>
  <c r="F5" i="23"/>
  <c r="J5" i="23"/>
  <c r="L5" i="23" s="1"/>
  <c r="D6" i="10"/>
  <c r="D5" i="10"/>
  <c r="D29" i="10"/>
  <c r="E29" i="10"/>
  <c r="F5" i="24" l="1"/>
  <c r="J6" i="24"/>
  <c r="L6" i="24" s="1"/>
  <c r="F6" i="24"/>
  <c r="H8" i="10"/>
  <c r="H6" i="10" s="1"/>
  <c r="H7" i="10"/>
  <c r="H5" i="10" s="1"/>
  <c r="E30" i="10"/>
  <c r="E8" i="10"/>
  <c r="E7" i="10"/>
  <c r="H8" i="22"/>
  <c r="H6" i="22" s="1"/>
  <c r="H7" i="22"/>
  <c r="H5" i="22" s="1"/>
  <c r="E30" i="22"/>
  <c r="E29" i="22"/>
  <c r="E8" i="22"/>
  <c r="E6" i="22" s="1"/>
  <c r="E7" i="22"/>
  <c r="E5" i="22" s="1"/>
  <c r="E5" i="10" l="1"/>
  <c r="E6" i="10"/>
  <c r="K34" i="22" l="1"/>
  <c r="J34" i="22"/>
  <c r="I34" i="22"/>
  <c r="F34" i="22"/>
  <c r="K33" i="22"/>
  <c r="J33" i="22"/>
  <c r="I33" i="22"/>
  <c r="F33" i="22"/>
  <c r="K32" i="22"/>
  <c r="J32" i="22"/>
  <c r="L32" i="22" s="1"/>
  <c r="I32" i="22"/>
  <c r="F32" i="22"/>
  <c r="K31" i="22"/>
  <c r="J31" i="22"/>
  <c r="I31" i="22"/>
  <c r="F31" i="22"/>
  <c r="I30" i="22"/>
  <c r="K30" i="22"/>
  <c r="J30" i="22"/>
  <c r="I29" i="22"/>
  <c r="K29" i="22"/>
  <c r="J29" i="22"/>
  <c r="K28" i="22"/>
  <c r="J28" i="22"/>
  <c r="I28" i="22"/>
  <c r="F28" i="22"/>
  <c r="K27" i="22"/>
  <c r="J27" i="22"/>
  <c r="I27" i="22"/>
  <c r="F27" i="22"/>
  <c r="K26" i="22"/>
  <c r="J26" i="22"/>
  <c r="I26" i="22"/>
  <c r="F26" i="22"/>
  <c r="K25" i="22"/>
  <c r="J25" i="22"/>
  <c r="I25" i="22"/>
  <c r="F25" i="22"/>
  <c r="K24" i="22"/>
  <c r="J24" i="22"/>
  <c r="I24" i="22"/>
  <c r="F24" i="22"/>
  <c r="K23" i="22"/>
  <c r="J23" i="22"/>
  <c r="I23" i="22"/>
  <c r="F23" i="22"/>
  <c r="K22" i="22"/>
  <c r="J22" i="22"/>
  <c r="I22" i="22"/>
  <c r="F22" i="22"/>
  <c r="K21" i="22"/>
  <c r="J21" i="22"/>
  <c r="I21" i="22"/>
  <c r="F21" i="22"/>
  <c r="K20" i="22"/>
  <c r="J20" i="22"/>
  <c r="I20" i="22"/>
  <c r="F20" i="22"/>
  <c r="K19" i="22"/>
  <c r="J19" i="22"/>
  <c r="I19" i="22"/>
  <c r="F19" i="22"/>
  <c r="K18" i="22"/>
  <c r="J18" i="22"/>
  <c r="I18" i="22"/>
  <c r="K17" i="22"/>
  <c r="J17" i="22"/>
  <c r="I17" i="22"/>
  <c r="K16" i="22"/>
  <c r="J16" i="22"/>
  <c r="I16" i="22"/>
  <c r="F16" i="22"/>
  <c r="K15" i="22"/>
  <c r="J15" i="22"/>
  <c r="I15" i="22"/>
  <c r="F15" i="22"/>
  <c r="K14" i="22"/>
  <c r="J14" i="22"/>
  <c r="I14" i="22"/>
  <c r="F14" i="22"/>
  <c r="K13" i="22"/>
  <c r="J13" i="22"/>
  <c r="I13" i="22"/>
  <c r="F13" i="22"/>
  <c r="K12" i="22"/>
  <c r="J12" i="22"/>
  <c r="I12" i="22"/>
  <c r="F12" i="22"/>
  <c r="K11" i="22"/>
  <c r="J11" i="22"/>
  <c r="I11" i="22"/>
  <c r="F11" i="22"/>
  <c r="K10" i="22"/>
  <c r="J10" i="22"/>
  <c r="I10" i="22"/>
  <c r="F10" i="22"/>
  <c r="K9" i="22"/>
  <c r="J9" i="22"/>
  <c r="I9" i="22"/>
  <c r="F9" i="22"/>
  <c r="I8" i="22"/>
  <c r="K8" i="22"/>
  <c r="J8" i="22"/>
  <c r="I7" i="22"/>
  <c r="J7" i="22"/>
  <c r="L18" i="22" l="1"/>
  <c r="F30" i="22"/>
  <c r="J6" i="22"/>
  <c r="L29" i="22"/>
  <c r="L33" i="22"/>
  <c r="F8" i="22"/>
  <c r="F6" i="22"/>
  <c r="L31" i="22"/>
  <c r="L34" i="22"/>
  <c r="K7" i="22"/>
  <c r="L7" i="22" s="1"/>
  <c r="K5" i="22"/>
  <c r="I6" i="22"/>
  <c r="L9" i="22"/>
  <c r="L10" i="22"/>
  <c r="L11" i="22"/>
  <c r="L12" i="22"/>
  <c r="L13" i="22"/>
  <c r="L14" i="22"/>
  <c r="L15" i="22"/>
  <c r="L16" i="22"/>
  <c r="L17" i="22"/>
  <c r="L19" i="22"/>
  <c r="L20" i="22"/>
  <c r="L21" i="22"/>
  <c r="L22" i="22"/>
  <c r="L23" i="22"/>
  <c r="L24" i="22"/>
  <c r="L25" i="22"/>
  <c r="L26" i="22"/>
  <c r="L27" i="22"/>
  <c r="L28" i="22"/>
  <c r="L8" i="22"/>
  <c r="L30" i="22"/>
  <c r="F5" i="22"/>
  <c r="F29" i="22"/>
  <c r="I5" i="22"/>
  <c r="F7" i="22"/>
  <c r="K6" i="22" l="1"/>
  <c r="L6" i="22" s="1"/>
  <c r="J5" i="22"/>
  <c r="L5" i="22" s="1"/>
  <c r="I33" i="10"/>
  <c r="I32" i="10"/>
  <c r="I31" i="10"/>
  <c r="I30" i="10"/>
  <c r="I2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9" i="10"/>
  <c r="I8" i="10"/>
  <c r="I7" i="10"/>
  <c r="I34" i="10"/>
  <c r="I6" i="10"/>
  <c r="I5" i="10"/>
  <c r="J34" i="10" l="1"/>
  <c r="K34" i="10"/>
  <c r="J33" i="10"/>
  <c r="K33" i="10"/>
  <c r="J32" i="10"/>
  <c r="K32" i="10"/>
  <c r="J31" i="10"/>
  <c r="K31" i="10"/>
  <c r="J28" i="10"/>
  <c r="K28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K11" i="10"/>
  <c r="J11" i="10"/>
  <c r="K10" i="10"/>
  <c r="J10" i="10"/>
  <c r="J9" i="10"/>
  <c r="K9" i="10"/>
  <c r="K8" i="10"/>
  <c r="F34" i="10"/>
  <c r="F33" i="10"/>
  <c r="F32" i="10"/>
  <c r="F31" i="10"/>
  <c r="F28" i="10"/>
  <c r="F27" i="10"/>
  <c r="F26" i="10"/>
  <c r="F25" i="10"/>
  <c r="F24" i="10"/>
  <c r="F23" i="10"/>
  <c r="F22" i="10"/>
  <c r="F21" i="10"/>
  <c r="F20" i="10"/>
  <c r="F19" i="10"/>
  <c r="F16" i="10"/>
  <c r="F15" i="10"/>
  <c r="F14" i="10"/>
  <c r="F13" i="10"/>
  <c r="F12" i="10"/>
  <c r="F11" i="10"/>
  <c r="F10" i="10"/>
  <c r="F9" i="10"/>
  <c r="K6" i="10"/>
  <c r="J30" i="10"/>
  <c r="K29" i="10"/>
  <c r="F29" i="10" l="1"/>
  <c r="F8" i="10"/>
  <c r="F7" i="10"/>
  <c r="L11" i="10"/>
  <c r="L15" i="10"/>
  <c r="J29" i="10"/>
  <c r="L29" i="10" s="1"/>
  <c r="F6" i="10"/>
  <c r="J7" i="10"/>
  <c r="L10" i="10"/>
  <c r="L27" i="10"/>
  <c r="L25" i="10"/>
  <c r="L23" i="10"/>
  <c r="L21" i="10"/>
  <c r="L19" i="10"/>
  <c r="L17" i="10"/>
  <c r="J8" i="10"/>
  <c r="L8" i="10" s="1"/>
  <c r="L14" i="10"/>
  <c r="L12" i="10"/>
  <c r="L32" i="10"/>
  <c r="L34" i="10"/>
  <c r="L26" i="10"/>
  <c r="L24" i="10"/>
  <c r="L22" i="10"/>
  <c r="L20" i="10"/>
  <c r="L18" i="10"/>
  <c r="L16" i="10"/>
  <c r="L9" i="10"/>
  <c r="L13" i="10"/>
  <c r="L28" i="10"/>
  <c r="L31" i="10"/>
  <c r="L33" i="10"/>
  <c r="K30" i="10"/>
  <c r="L30" i="10" s="1"/>
  <c r="F30" i="10"/>
  <c r="K5" i="10"/>
  <c r="K7" i="10"/>
  <c r="L7" i="10" l="1"/>
  <c r="J6" i="10"/>
  <c r="L6" i="10" s="1"/>
  <c r="J5" i="10"/>
  <c r="L5" i="10" s="1"/>
  <c r="F5" i="10"/>
  <c r="I8" i="30" l="1"/>
  <c r="K8" i="30"/>
  <c r="L8" i="30" s="1"/>
  <c r="H6" i="30"/>
  <c r="K6" i="30" s="1"/>
  <c r="L6" i="30" s="1"/>
  <c r="I6" i="30" l="1"/>
</calcChain>
</file>

<file path=xl/sharedStrings.xml><?xml version="1.0" encoding="utf-8"?>
<sst xmlns="http://schemas.openxmlformats.org/spreadsheetml/2006/main" count="546" uniqueCount="39">
  <si>
    <t>월계</t>
  </si>
  <si>
    <t>누계</t>
  </si>
  <si>
    <t>소계</t>
  </si>
  <si>
    <t>일본</t>
  </si>
  <si>
    <t>중국</t>
  </si>
  <si>
    <t>홍콩</t>
  </si>
  <si>
    <t>대만</t>
  </si>
  <si>
    <t>싱가폴</t>
  </si>
  <si>
    <t>베트남</t>
  </si>
  <si>
    <t>태국</t>
  </si>
  <si>
    <t>기타</t>
  </si>
  <si>
    <t>미국</t>
  </si>
  <si>
    <t xml:space="preserve">제주관광공사 </t>
    <phoneticPr fontId="2" type="noConversion"/>
  </si>
  <si>
    <t>* 제주특별자치도관광협회 입도통계 및 한국관광공사 한국관광통계에서 발췌∙수정</t>
    <phoneticPr fontId="2" type="noConversion"/>
  </si>
  <si>
    <t>* 제주특별자치도 입도통계는 확정치가 발표되지 않은 경우 잠정치를 이용함</t>
    <phoneticPr fontId="2" type="noConversion"/>
  </si>
  <si>
    <t>총계</t>
    <phoneticPr fontId="2" type="noConversion"/>
  </si>
  <si>
    <t>아시아</t>
    <phoneticPr fontId="2" type="noConversion"/>
  </si>
  <si>
    <t>말레이시아</t>
    <phoneticPr fontId="2" type="noConversion"/>
  </si>
  <si>
    <t>인도네시아</t>
    <phoneticPr fontId="2" type="noConversion"/>
  </si>
  <si>
    <t>서구 등</t>
    <phoneticPr fontId="2" type="noConversion"/>
  </si>
  <si>
    <t>제주 외국인관광통계 1월</t>
    <phoneticPr fontId="2" type="noConversion"/>
  </si>
  <si>
    <t>제주(A)</t>
    <phoneticPr fontId="2" type="noConversion"/>
  </si>
  <si>
    <t>한국(B)</t>
    <phoneticPr fontId="2" type="noConversion"/>
  </si>
  <si>
    <t>증감률(%)</t>
    <phoneticPr fontId="2" type="noConversion"/>
  </si>
  <si>
    <t>제주 점유율(%)</t>
    <phoneticPr fontId="2" type="noConversion"/>
  </si>
  <si>
    <t>증감</t>
    <phoneticPr fontId="2" type="noConversion"/>
  </si>
  <si>
    <t>064) 740-6055</t>
    <phoneticPr fontId="2" type="noConversion"/>
  </si>
  <si>
    <t>2021년</t>
    <phoneticPr fontId="2" type="noConversion"/>
  </si>
  <si>
    <t>제주 외국인관광통계 2월</t>
    <phoneticPr fontId="2" type="noConversion"/>
  </si>
  <si>
    <r>
      <rPr>
        <sz val="36"/>
        <color rgb="FF0000CC"/>
        <rFont val="HY견고딕"/>
        <family val="1"/>
        <charset val="129"/>
      </rPr>
      <t>2022년 제주특별자치도</t>
    </r>
    <r>
      <rPr>
        <sz val="36"/>
        <color theme="1"/>
        <rFont val="HY견고딕"/>
        <family val="1"/>
        <charset val="129"/>
      </rPr>
      <t xml:space="preserve">
 외국인관광객 입도통계</t>
    </r>
    <phoneticPr fontId="2" type="noConversion"/>
  </si>
  <si>
    <t>데이터R&amp;D그룹</t>
    <phoneticPr fontId="2" type="noConversion"/>
  </si>
  <si>
    <t>2022년</t>
    <phoneticPr fontId="2" type="noConversion"/>
  </si>
  <si>
    <t>제주 외국인관광통계 3월</t>
    <phoneticPr fontId="2" type="noConversion"/>
  </si>
  <si>
    <t>제주 외국인관광통계 4월</t>
    <phoneticPr fontId="2" type="noConversion"/>
  </si>
  <si>
    <t>제주 외국인관광통계 5월</t>
    <phoneticPr fontId="2" type="noConversion"/>
  </si>
  <si>
    <t>제주 외국인관광통계 6월</t>
    <phoneticPr fontId="2" type="noConversion"/>
  </si>
  <si>
    <t>제주 외국인관광통계 7월</t>
    <phoneticPr fontId="2" type="noConversion"/>
  </si>
  <si>
    <t>제주 외국인관광통계 8월</t>
    <phoneticPr fontId="2" type="noConversion"/>
  </si>
  <si>
    <t>제주 외국인관광통계 9월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</si>
</sst>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176" formatCode="0_ "/>
    <numFmt numFmtId="177" formatCode="_ * #,##0.00_ ;_ * \-#,##0.00_ ;_ * &quot;-&quot;??_ ;_ @_ "/>
    <numFmt numFmtId="178" formatCode="#,##0_ ;[Red]\-#,##0\ "/>
    <numFmt numFmtId="179" formatCode="#,##0.0_ ;[Red]\-#,##0.0\ "/>
    <numFmt numFmtId="180" formatCode="#,##0_ 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indexed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20"/>
      <color theme="1"/>
      <name val="맑은 고딕"/>
      <family val="3"/>
      <charset val="129"/>
      <scheme val="minor"/>
    </font>
    <font>
      <sz val="11"/>
      <color theme="1"/>
      <name val="휴먼명조"/>
      <family val="3"/>
      <charset val="129"/>
    </font>
    <font>
      <sz val="12"/>
      <color theme="1"/>
      <name val="휴먼명조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inor"/>
    </font>
    <font>
      <sz val="36"/>
      <color theme="1"/>
      <name val="HY견고딕"/>
      <family val="1"/>
      <charset val="129"/>
    </font>
    <font>
      <sz val="36"/>
      <color rgb="FF0000CC"/>
      <name val="HY견고딕"/>
      <family val="1"/>
      <charset val="129"/>
    </font>
    <font>
      <b/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555555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E4DFEC"/>
        <bgColor rgb="FF000000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24">
    <xf numFmtId="0" fontId="0" fillId="0" borderId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10" fillId="0" borderId="0" xfId="0" applyFont="1" applyAlignment="1">
      <alignment vertical="center"/>
    </xf>
    <xf numFmtId="0" fontId="7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24" xfId="0" applyFont="1" applyFill="1" applyBorder="1" applyAlignment="1">
      <alignment vertical="center"/>
    </xf>
    <xf numFmtId="0" fontId="7" fillId="2" borderId="25" xfId="0" applyFont="1" applyFill="1" applyBorder="1" applyAlignment="1">
      <alignment vertical="center"/>
    </xf>
    <xf numFmtId="0" fontId="7" fillId="2" borderId="27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7" fillId="2" borderId="22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13" fillId="2" borderId="11" xfId="1" applyNumberFormat="1" applyFont="1" applyFill="1" applyBorder="1" applyAlignment="1">
      <alignment horizontal="distributed" vertical="center" indent="1" shrinkToFit="1"/>
    </xf>
    <xf numFmtId="0" fontId="13" fillId="2" borderId="1" xfId="1" applyNumberFormat="1" applyFont="1" applyFill="1" applyBorder="1" applyAlignment="1">
      <alignment horizontal="distributed" vertical="center" indent="1" shrinkToFit="1"/>
    </xf>
    <xf numFmtId="0" fontId="9" fillId="2" borderId="11" xfId="1" applyNumberFormat="1" applyFont="1" applyFill="1" applyBorder="1" applyAlignment="1">
      <alignment horizontal="distributed" vertical="center" indent="1" shrinkToFit="1"/>
    </xf>
    <xf numFmtId="0" fontId="9" fillId="2" borderId="1" xfId="1" applyNumberFormat="1" applyFont="1" applyFill="1" applyBorder="1" applyAlignment="1">
      <alignment horizontal="distributed" vertical="center" indent="1" shrinkToFit="1"/>
    </xf>
    <xf numFmtId="0" fontId="9" fillId="2" borderId="3" xfId="1" applyNumberFormat="1" applyFont="1" applyFill="1" applyBorder="1" applyAlignment="1">
      <alignment horizontal="distributed" vertical="center" indent="1" shrinkToFit="1"/>
    </xf>
    <xf numFmtId="0" fontId="14" fillId="2" borderId="11" xfId="1" applyNumberFormat="1" applyFont="1" applyFill="1" applyBorder="1" applyAlignment="1">
      <alignment horizontal="distributed" vertical="center" indent="1" shrinkToFit="1"/>
    </xf>
    <xf numFmtId="0" fontId="14" fillId="2" borderId="1" xfId="1" applyNumberFormat="1" applyFont="1" applyFill="1" applyBorder="1" applyAlignment="1">
      <alignment horizontal="distributed" vertical="center" indent="1" shrinkToFit="1"/>
    </xf>
    <xf numFmtId="0" fontId="14" fillId="2" borderId="3" xfId="1" applyNumberFormat="1" applyFont="1" applyFill="1" applyBorder="1" applyAlignment="1">
      <alignment horizontal="distributed" vertical="center" indent="1" shrinkToFit="1"/>
    </xf>
    <xf numFmtId="0" fontId="14" fillId="2" borderId="4" xfId="1" applyNumberFormat="1" applyFont="1" applyFill="1" applyBorder="1" applyAlignment="1">
      <alignment horizontal="distributed" vertical="center" indent="1" shrinkToFit="1"/>
    </xf>
    <xf numFmtId="176" fontId="15" fillId="2" borderId="8" xfId="1" applyNumberFormat="1" applyFont="1" applyFill="1" applyBorder="1" applyAlignment="1">
      <alignment horizontal="center" vertical="center"/>
    </xf>
    <xf numFmtId="176" fontId="15" fillId="2" borderId="31" xfId="1" applyNumberFormat="1" applyFont="1" applyFill="1" applyBorder="1" applyAlignment="1">
      <alignment horizontal="center" vertical="center"/>
    </xf>
    <xf numFmtId="41" fontId="15" fillId="2" borderId="36" xfId="3" applyFont="1" applyFill="1" applyBorder="1" applyAlignment="1">
      <alignment horizontal="center" vertical="center"/>
    </xf>
    <xf numFmtId="41" fontId="15" fillId="2" borderId="37" xfId="3" applyFont="1" applyFill="1" applyBorder="1" applyAlignment="1">
      <alignment horizontal="center" vertical="center"/>
    </xf>
    <xf numFmtId="41" fontId="15" fillId="2" borderId="38" xfId="3" applyFont="1" applyFill="1" applyBorder="1" applyAlignment="1">
      <alignment horizontal="center" vertical="center"/>
    </xf>
    <xf numFmtId="176" fontId="15" fillId="2" borderId="44" xfId="1" applyNumberFormat="1" applyFont="1" applyFill="1" applyBorder="1" applyAlignment="1">
      <alignment horizontal="center" vertical="center"/>
    </xf>
    <xf numFmtId="178" fontId="15" fillId="3" borderId="5" xfId="3" applyNumberFormat="1" applyFont="1" applyFill="1" applyBorder="1" applyAlignment="1">
      <alignment horizontal="right" vertical="center"/>
    </xf>
    <xf numFmtId="178" fontId="15" fillId="3" borderId="19" xfId="3" applyNumberFormat="1" applyFont="1" applyFill="1" applyBorder="1" applyAlignment="1">
      <alignment horizontal="right" vertical="center"/>
    </xf>
    <xf numFmtId="178" fontId="15" fillId="4" borderId="9" xfId="3" applyNumberFormat="1" applyFont="1" applyFill="1" applyBorder="1" applyAlignment="1">
      <alignment horizontal="right" vertical="center"/>
    </xf>
    <xf numFmtId="178" fontId="15" fillId="4" borderId="22" xfId="3" applyNumberFormat="1" applyFont="1" applyFill="1" applyBorder="1" applyAlignment="1">
      <alignment horizontal="right" vertical="center"/>
    </xf>
    <xf numFmtId="178" fontId="14" fillId="3" borderId="5" xfId="3" applyNumberFormat="1" applyFont="1" applyFill="1" applyBorder="1" applyAlignment="1">
      <alignment horizontal="right" vertical="center"/>
    </xf>
    <xf numFmtId="178" fontId="14" fillId="3" borderId="19" xfId="3" applyNumberFormat="1" applyFont="1" applyFill="1" applyBorder="1" applyAlignment="1">
      <alignment horizontal="right" vertical="center"/>
    </xf>
    <xf numFmtId="178" fontId="14" fillId="4" borderId="9" xfId="3" applyNumberFormat="1" applyFont="1" applyFill="1" applyBorder="1" applyAlignment="1">
      <alignment horizontal="right" vertical="center"/>
    </xf>
    <xf numFmtId="178" fontId="14" fillId="4" borderId="22" xfId="3" applyNumberFormat="1" applyFont="1" applyFill="1" applyBorder="1" applyAlignment="1">
      <alignment horizontal="right" vertical="center"/>
    </xf>
    <xf numFmtId="179" fontId="15" fillId="3" borderId="32" xfId="2" applyNumberFormat="1" applyFont="1" applyFill="1" applyBorder="1" applyAlignment="1">
      <alignment horizontal="right" vertical="center"/>
    </xf>
    <xf numFmtId="179" fontId="15" fillId="4" borderId="33" xfId="2" applyNumberFormat="1" applyFont="1" applyFill="1" applyBorder="1" applyAlignment="1">
      <alignment horizontal="right" vertical="center"/>
    </xf>
    <xf numFmtId="179" fontId="14" fillId="3" borderId="32" xfId="2" applyNumberFormat="1" applyFont="1" applyFill="1" applyBorder="1" applyAlignment="1">
      <alignment horizontal="right" vertical="center"/>
    </xf>
    <xf numFmtId="179" fontId="14" fillId="4" borderId="33" xfId="2" applyNumberFormat="1" applyFont="1" applyFill="1" applyBorder="1" applyAlignment="1">
      <alignment horizontal="right" vertical="center"/>
    </xf>
    <xf numFmtId="179" fontId="14" fillId="3" borderId="31" xfId="2" applyNumberFormat="1" applyFont="1" applyFill="1" applyBorder="1" applyAlignment="1">
      <alignment horizontal="right" vertical="center"/>
    </xf>
    <xf numFmtId="179" fontId="14" fillId="4" borderId="31" xfId="2" applyNumberFormat="1" applyFont="1" applyFill="1" applyBorder="1" applyAlignment="1">
      <alignment horizontal="right" vertical="center"/>
    </xf>
    <xf numFmtId="179" fontId="9" fillId="3" borderId="32" xfId="0" applyNumberFormat="1" applyFont="1" applyFill="1" applyBorder="1" applyAlignment="1">
      <alignment horizontal="right" vertical="center"/>
    </xf>
    <xf numFmtId="179" fontId="9" fillId="4" borderId="33" xfId="0" applyNumberFormat="1" applyFont="1" applyFill="1" applyBorder="1" applyAlignment="1">
      <alignment horizontal="right" vertical="center"/>
    </xf>
    <xf numFmtId="179" fontId="14" fillId="4" borderId="34" xfId="2" applyNumberFormat="1" applyFont="1" applyFill="1" applyBorder="1" applyAlignment="1">
      <alignment horizontal="right" vertical="center"/>
    </xf>
    <xf numFmtId="179" fontId="15" fillId="3" borderId="19" xfId="3" applyNumberFormat="1" applyFont="1" applyFill="1" applyBorder="1" applyAlignment="1">
      <alignment horizontal="right" vertical="center"/>
    </xf>
    <xf numFmtId="179" fontId="15" fillId="3" borderId="6" xfId="3" applyNumberFormat="1" applyFont="1" applyFill="1" applyBorder="1" applyAlignment="1">
      <alignment horizontal="right" vertical="center"/>
    </xf>
    <xf numFmtId="179" fontId="15" fillId="4" borderId="22" xfId="3" applyNumberFormat="1" applyFont="1" applyFill="1" applyBorder="1" applyAlignment="1">
      <alignment horizontal="right" vertical="center"/>
    </xf>
    <xf numFmtId="179" fontId="15" fillId="4" borderId="10" xfId="2" applyNumberFormat="1" applyFont="1" applyFill="1" applyBorder="1" applyAlignment="1">
      <alignment horizontal="right" vertical="center"/>
    </xf>
    <xf numFmtId="179" fontId="14" fillId="3" borderId="19" xfId="3" applyNumberFormat="1" applyFont="1" applyFill="1" applyBorder="1" applyAlignment="1">
      <alignment horizontal="right" vertical="center"/>
    </xf>
    <xf numFmtId="179" fontId="14" fillId="3" borderId="6" xfId="3" applyNumberFormat="1" applyFont="1" applyFill="1" applyBorder="1" applyAlignment="1">
      <alignment horizontal="right" vertical="center"/>
    </xf>
    <xf numFmtId="179" fontId="14" fillId="4" borderId="22" xfId="3" applyNumberFormat="1" applyFont="1" applyFill="1" applyBorder="1" applyAlignment="1">
      <alignment horizontal="right" vertical="center"/>
    </xf>
    <xf numFmtId="179" fontId="14" fillId="4" borderId="10" xfId="2" applyNumberFormat="1" applyFont="1" applyFill="1" applyBorder="1" applyAlignment="1">
      <alignment horizontal="right" vertical="center"/>
    </xf>
    <xf numFmtId="179" fontId="14" fillId="4" borderId="0" xfId="3" applyNumberFormat="1" applyFont="1" applyFill="1" applyBorder="1" applyAlignment="1">
      <alignment horizontal="right" vertical="center"/>
    </xf>
    <xf numFmtId="179" fontId="14" fillId="4" borderId="8" xfId="2" applyNumberFormat="1" applyFont="1" applyFill="1" applyBorder="1" applyAlignment="1">
      <alignment horizontal="right" vertical="center"/>
    </xf>
    <xf numFmtId="179" fontId="14" fillId="3" borderId="0" xfId="3" applyNumberFormat="1" applyFont="1" applyFill="1" applyBorder="1" applyAlignment="1">
      <alignment horizontal="right" vertical="center"/>
    </xf>
    <xf numFmtId="179" fontId="14" fillId="3" borderId="8" xfId="3" applyNumberFormat="1" applyFont="1" applyFill="1" applyBorder="1" applyAlignment="1">
      <alignment horizontal="right" vertical="center"/>
    </xf>
    <xf numFmtId="179" fontId="14" fillId="4" borderId="2" xfId="3" applyNumberFormat="1" applyFont="1" applyFill="1" applyBorder="1" applyAlignment="1">
      <alignment horizontal="right" vertical="center"/>
    </xf>
    <xf numFmtId="179" fontId="14" fillId="4" borderId="26" xfId="2" applyNumberFormat="1" applyFont="1" applyFill="1" applyBorder="1" applyAlignment="1">
      <alignment horizontal="right" vertical="center"/>
    </xf>
    <xf numFmtId="3" fontId="9" fillId="3" borderId="0" xfId="34" applyNumberFormat="1" applyFont="1" applyFill="1" applyBorder="1" applyAlignment="1">
      <alignment horizontal="right" vertical="center" wrapText="1"/>
    </xf>
    <xf numFmtId="41" fontId="14" fillId="3" borderId="7" xfId="3" applyFont="1" applyFill="1" applyBorder="1" applyAlignment="1">
      <alignment horizontal="right" vertical="center"/>
    </xf>
    <xf numFmtId="41" fontId="14" fillId="4" borderId="7" xfId="3" applyFont="1" applyFill="1" applyBorder="1" applyAlignment="1">
      <alignment horizontal="right" vertical="center"/>
    </xf>
    <xf numFmtId="41" fontId="14" fillId="4" borderId="28" xfId="3" applyFont="1" applyFill="1" applyBorder="1" applyAlignment="1">
      <alignment horizontal="right" vertical="center"/>
    </xf>
    <xf numFmtId="3" fontId="15" fillId="3" borderId="19" xfId="33" applyNumberFormat="1" applyFont="1" applyFill="1" applyBorder="1" applyAlignment="1">
      <alignment horizontal="right" vertical="center" wrapText="1"/>
    </xf>
    <xf numFmtId="3" fontId="15" fillId="4" borderId="22" xfId="34" applyNumberFormat="1" applyFont="1" applyFill="1" applyBorder="1" applyAlignment="1">
      <alignment horizontal="right" vertical="center" wrapText="1"/>
    </xf>
    <xf numFmtId="41" fontId="14" fillId="4" borderId="9" xfId="3" applyFont="1" applyFill="1" applyBorder="1" applyAlignment="1">
      <alignment horizontal="right" vertical="center"/>
    </xf>
    <xf numFmtId="3" fontId="9" fillId="3" borderId="42" xfId="0" applyNumberFormat="1" applyFont="1" applyFill="1" applyBorder="1" applyAlignment="1">
      <alignment horizontal="right" vertical="center"/>
    </xf>
    <xf numFmtId="3" fontId="9" fillId="3" borderId="42" xfId="34" applyNumberFormat="1" applyFont="1" applyFill="1" applyBorder="1" applyAlignment="1">
      <alignment horizontal="right" vertical="center" wrapText="1"/>
    </xf>
    <xf numFmtId="3" fontId="9" fillId="4" borderId="43" xfId="0" applyNumberFormat="1" applyFont="1" applyFill="1" applyBorder="1" applyAlignment="1">
      <alignment horizontal="right" vertical="center"/>
    </xf>
    <xf numFmtId="41" fontId="9" fillId="3" borderId="40" xfId="34" applyFont="1" applyFill="1" applyBorder="1" applyAlignment="1">
      <alignment horizontal="right" vertical="center" wrapText="1"/>
    </xf>
    <xf numFmtId="41" fontId="16" fillId="4" borderId="41" xfId="34" applyFont="1" applyFill="1" applyBorder="1" applyAlignment="1">
      <alignment horizontal="right" vertical="center" wrapText="1"/>
    </xf>
    <xf numFmtId="3" fontId="9" fillId="3" borderId="40" xfId="58" applyNumberFormat="1" applyFont="1" applyFill="1" applyBorder="1" applyAlignment="1">
      <alignment horizontal="right" vertical="center"/>
    </xf>
    <xf numFmtId="3" fontId="9" fillId="4" borderId="41" xfId="58" applyNumberFormat="1" applyFont="1" applyFill="1" applyBorder="1" applyAlignment="1">
      <alignment horizontal="right" vertical="center"/>
    </xf>
    <xf numFmtId="3" fontId="15" fillId="3" borderId="40" xfId="33" applyNumberFormat="1" applyFont="1" applyFill="1" applyBorder="1" applyAlignment="1">
      <alignment horizontal="right" vertical="center" wrapText="1"/>
    </xf>
    <xf numFmtId="3" fontId="15" fillId="4" borderId="41" xfId="34" applyNumberFormat="1" applyFont="1" applyFill="1" applyBorder="1" applyAlignment="1">
      <alignment horizontal="right" vertical="center" wrapText="1"/>
    </xf>
    <xf numFmtId="3" fontId="16" fillId="4" borderId="42" xfId="34" applyNumberFormat="1" applyFont="1" applyFill="1" applyBorder="1" applyAlignment="1">
      <alignment horizontal="right" vertical="center" wrapText="1"/>
    </xf>
    <xf numFmtId="41" fontId="14" fillId="3" borderId="0" xfId="3" applyFont="1" applyFill="1" applyBorder="1" applyAlignment="1">
      <alignment horizontal="right" vertical="center"/>
    </xf>
    <xf numFmtId="41" fontId="14" fillId="4" borderId="0" xfId="3" applyFont="1" applyFill="1" applyBorder="1" applyAlignment="1">
      <alignment horizontal="right" vertical="center"/>
    </xf>
    <xf numFmtId="41" fontId="14" fillId="4" borderId="22" xfId="3" applyFont="1" applyFill="1" applyBorder="1" applyAlignment="1">
      <alignment horizontal="right" vertical="center"/>
    </xf>
    <xf numFmtId="41" fontId="14" fillId="3" borderId="5" xfId="3" applyFont="1" applyFill="1" applyBorder="1" applyAlignment="1">
      <alignment horizontal="right" vertical="center"/>
    </xf>
    <xf numFmtId="41" fontId="14" fillId="4" borderId="2" xfId="3" applyFont="1" applyFill="1" applyBorder="1" applyAlignment="1">
      <alignment horizontal="right" vertical="center"/>
    </xf>
    <xf numFmtId="0" fontId="4" fillId="2" borderId="0" xfId="0" applyFont="1" applyFill="1" applyBorder="1">
      <alignment vertical="center"/>
    </xf>
    <xf numFmtId="41" fontId="14" fillId="3" borderId="19" xfId="3" applyFont="1" applyFill="1" applyBorder="1" applyAlignment="1">
      <alignment horizontal="right" vertical="center"/>
    </xf>
    <xf numFmtId="3" fontId="16" fillId="4" borderId="0" xfId="34" applyNumberFormat="1" applyFont="1" applyFill="1" applyBorder="1" applyAlignment="1">
      <alignment horizontal="right" vertical="center" wrapText="1"/>
    </xf>
    <xf numFmtId="3" fontId="9" fillId="3" borderId="0" xfId="0" applyNumberFormat="1" applyFont="1" applyFill="1" applyBorder="1" applyAlignment="1">
      <alignment horizontal="right" vertical="center"/>
    </xf>
    <xf numFmtId="3" fontId="9" fillId="3" borderId="40" xfId="34" applyNumberFormat="1" applyFont="1" applyFill="1" applyBorder="1" applyAlignment="1">
      <alignment horizontal="right" vertical="center" wrapText="1"/>
    </xf>
    <xf numFmtId="180" fontId="9" fillId="4" borderId="41" xfId="0" applyNumberFormat="1" applyFont="1" applyFill="1" applyBorder="1" applyAlignment="1">
      <alignment horizontal="right" vertical="center"/>
    </xf>
    <xf numFmtId="3" fontId="9" fillId="4" borderId="2" xfId="0" applyNumberFormat="1" applyFont="1" applyFill="1" applyBorder="1" applyAlignment="1">
      <alignment horizontal="right" vertical="center"/>
    </xf>
    <xf numFmtId="180" fontId="16" fillId="4" borderId="0" xfId="34" applyNumberFormat="1" applyFont="1" applyFill="1" applyBorder="1" applyAlignment="1">
      <alignment horizontal="right" vertical="center" wrapText="1"/>
    </xf>
    <xf numFmtId="3" fontId="9" fillId="3" borderId="19" xfId="58" applyNumberFormat="1" applyFont="1" applyFill="1" applyBorder="1" applyAlignment="1">
      <alignment horizontal="right" vertical="center"/>
    </xf>
    <xf numFmtId="3" fontId="9" fillId="4" borderId="22" xfId="58" applyNumberFormat="1" applyFont="1" applyFill="1" applyBorder="1" applyAlignment="1">
      <alignment horizontal="right" vertical="center"/>
    </xf>
    <xf numFmtId="180" fontId="9" fillId="4" borderId="22" xfId="0" applyNumberFormat="1" applyFont="1" applyFill="1" applyBorder="1" applyAlignment="1">
      <alignment horizontal="right" vertical="center"/>
    </xf>
    <xf numFmtId="3" fontId="9" fillId="3" borderId="19" xfId="34" applyNumberFormat="1" applyFont="1" applyFill="1" applyBorder="1" applyAlignment="1">
      <alignment horizontal="right" vertical="center" wrapText="1"/>
    </xf>
    <xf numFmtId="41" fontId="9" fillId="3" borderId="19" xfId="34" applyFont="1" applyFill="1" applyBorder="1" applyAlignment="1">
      <alignment horizontal="right" vertical="center" wrapText="1"/>
    </xf>
    <xf numFmtId="41" fontId="16" fillId="4" borderId="22" xfId="34" applyFont="1" applyFill="1" applyBorder="1" applyAlignment="1">
      <alignment horizontal="right" vertical="center" wrapText="1"/>
    </xf>
    <xf numFmtId="41" fontId="9" fillId="3" borderId="0" xfId="123" applyFont="1" applyFill="1" applyBorder="1" applyAlignment="1">
      <alignment horizontal="right" vertical="center" wrapText="1"/>
    </xf>
    <xf numFmtId="41" fontId="16" fillId="4" borderId="0" xfId="123" applyFont="1" applyFill="1" applyBorder="1" applyAlignment="1">
      <alignment horizontal="right" vertical="center" wrapText="1"/>
    </xf>
    <xf numFmtId="3" fontId="9" fillId="3" borderId="0" xfId="0" applyNumberFormat="1" applyFont="1" applyFill="1" applyBorder="1">
      <alignment vertical="center"/>
    </xf>
    <xf numFmtId="3" fontId="9" fillId="4" borderId="2" xfId="0" applyNumberFormat="1" applyFont="1" applyFill="1" applyBorder="1">
      <alignment vertical="center"/>
    </xf>
    <xf numFmtId="41" fontId="9" fillId="3" borderId="5" xfId="123" applyFont="1" applyFill="1" applyBorder="1" applyAlignment="1">
      <alignment horizontal="right" vertical="center" wrapText="1"/>
    </xf>
    <xf numFmtId="41" fontId="16" fillId="4" borderId="9" xfId="123" applyFont="1" applyFill="1" applyBorder="1" applyAlignment="1">
      <alignment horizontal="right" vertical="center" wrapText="1"/>
    </xf>
    <xf numFmtId="41" fontId="9" fillId="3" borderId="7" xfId="123" applyFont="1" applyFill="1" applyBorder="1" applyAlignment="1">
      <alignment horizontal="right" vertical="center" wrapText="1"/>
    </xf>
    <xf numFmtId="3" fontId="9" fillId="3" borderId="7" xfId="0" applyNumberFormat="1" applyFont="1" applyFill="1" applyBorder="1">
      <alignment vertical="center"/>
    </xf>
    <xf numFmtId="41" fontId="16" fillId="4" borderId="0" xfId="34" applyFont="1" applyFill="1" applyBorder="1" applyAlignment="1">
      <alignment horizontal="right" vertical="center" wrapText="1"/>
    </xf>
    <xf numFmtId="0" fontId="9" fillId="3" borderId="0" xfId="34" applyNumberFormat="1" applyFont="1" applyFill="1" applyBorder="1" applyAlignment="1">
      <alignment horizontal="right" vertical="center" wrapText="1"/>
    </xf>
    <xf numFmtId="3" fontId="20" fillId="5" borderId="19" xfId="33" applyNumberFormat="1" applyFont="1" applyFill="1" applyBorder="1" applyAlignment="1">
      <alignment horizontal="right" vertical="center" wrapText="1"/>
    </xf>
    <xf numFmtId="3" fontId="20" fillId="6" borderId="22" xfId="34" applyNumberFormat="1" applyFont="1" applyFill="1" applyBorder="1" applyAlignment="1">
      <alignment horizontal="right" vertical="center" wrapText="1"/>
    </xf>
    <xf numFmtId="41" fontId="21" fillId="5" borderId="19" xfId="123" applyFont="1" applyFill="1" applyBorder="1" applyAlignment="1">
      <alignment horizontal="right" vertical="center" wrapText="1"/>
    </xf>
    <xf numFmtId="41" fontId="22" fillId="6" borderId="22" xfId="123" applyFont="1" applyFill="1" applyBorder="1" applyAlignment="1">
      <alignment horizontal="right" vertical="center" wrapText="1"/>
    </xf>
    <xf numFmtId="41" fontId="21" fillId="5" borderId="0" xfId="123" applyFont="1" applyFill="1" applyBorder="1" applyAlignment="1">
      <alignment horizontal="right" vertical="center" wrapText="1"/>
    </xf>
    <xf numFmtId="41" fontId="22" fillId="6" borderId="0" xfId="123" applyFont="1" applyFill="1" applyBorder="1" applyAlignment="1">
      <alignment horizontal="right" vertical="center" wrapText="1"/>
    </xf>
    <xf numFmtId="180" fontId="22" fillId="6" borderId="0" xfId="34" applyNumberFormat="1" applyFont="1" applyFill="1" applyBorder="1" applyAlignment="1">
      <alignment horizontal="right" vertical="center" wrapText="1"/>
    </xf>
    <xf numFmtId="3" fontId="21" fillId="5" borderId="0" xfId="0" applyNumberFormat="1" applyFont="1" applyFill="1" applyBorder="1">
      <alignment vertical="center"/>
    </xf>
    <xf numFmtId="3" fontId="21" fillId="5" borderId="19" xfId="58" applyNumberFormat="1" applyFont="1" applyFill="1" applyBorder="1">
      <alignment vertical="center"/>
    </xf>
    <xf numFmtId="3" fontId="21" fillId="6" borderId="22" xfId="58" applyNumberFormat="1" applyFont="1" applyFill="1" applyBorder="1">
      <alignment vertical="center"/>
    </xf>
    <xf numFmtId="3" fontId="21" fillId="5" borderId="0" xfId="34" applyNumberFormat="1" applyFont="1" applyFill="1" applyBorder="1" applyAlignment="1">
      <alignment horizontal="right" vertical="center" wrapText="1"/>
    </xf>
    <xf numFmtId="3" fontId="21" fillId="6" borderId="2" xfId="0" applyNumberFormat="1" applyFont="1" applyFill="1" applyBorder="1">
      <alignment vertical="center"/>
    </xf>
    <xf numFmtId="0" fontId="18" fillId="0" borderId="2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/>
    </xf>
    <xf numFmtId="0" fontId="12" fillId="0" borderId="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9" xfId="0" applyFont="1" applyBorder="1" applyAlignment="1">
      <alignment horizontal="right" vertical="center" indent="1"/>
    </xf>
    <xf numFmtId="0" fontId="12" fillId="0" borderId="22" xfId="0" applyFont="1" applyBorder="1" applyAlignment="1">
      <alignment horizontal="right" vertical="center" indent="1"/>
    </xf>
    <xf numFmtId="0" fontId="12" fillId="0" borderId="23" xfId="0" applyFont="1" applyBorder="1" applyAlignment="1">
      <alignment horizontal="right" vertical="center" indent="1"/>
    </xf>
    <xf numFmtId="0" fontId="12" fillId="0" borderId="5" xfId="0" applyFont="1" applyBorder="1" applyAlignment="1">
      <alignment horizontal="right" vertical="center" indent="1"/>
    </xf>
    <xf numFmtId="0" fontId="12" fillId="0" borderId="19" xfId="0" applyFont="1" applyBorder="1" applyAlignment="1">
      <alignment horizontal="right" vertical="center" indent="1"/>
    </xf>
    <xf numFmtId="0" fontId="12" fillId="0" borderId="20" xfId="0" applyFont="1" applyBorder="1" applyAlignment="1">
      <alignment horizontal="right" vertical="center" indent="1"/>
    </xf>
    <xf numFmtId="0" fontId="13" fillId="2" borderId="15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176" fontId="13" fillId="2" borderId="18" xfId="1" applyNumberFormat="1" applyFont="1" applyFill="1" applyBorder="1" applyAlignment="1">
      <alignment horizontal="center" vertical="center" shrinkToFit="1"/>
    </xf>
    <xf numFmtId="176" fontId="13" fillId="2" borderId="20" xfId="1" applyNumberFormat="1" applyFont="1" applyFill="1" applyBorder="1" applyAlignment="1">
      <alignment horizontal="center" vertical="center" shrinkToFit="1"/>
    </xf>
    <xf numFmtId="176" fontId="13" fillId="2" borderId="21" xfId="1" applyNumberFormat="1" applyFont="1" applyFill="1" applyBorder="1" applyAlignment="1">
      <alignment horizontal="center" vertical="center" shrinkToFit="1"/>
    </xf>
    <xf numFmtId="176" fontId="13" fillId="2" borderId="23" xfId="1" applyNumberFormat="1" applyFont="1" applyFill="1" applyBorder="1" applyAlignment="1">
      <alignment horizontal="center" vertical="center" shrinkToFit="1"/>
    </xf>
    <xf numFmtId="176" fontId="15" fillId="2" borderId="12" xfId="1" applyNumberFormat="1" applyFont="1" applyFill="1" applyBorder="1" applyAlignment="1">
      <alignment horizontal="center" vertical="distributed" textRotation="255" indent="1"/>
    </xf>
    <xf numFmtId="176" fontId="15" fillId="2" borderId="13" xfId="1" applyNumberFormat="1" applyFont="1" applyFill="1" applyBorder="1" applyAlignment="1">
      <alignment horizontal="center" vertical="distributed" textRotation="255" indent="1"/>
    </xf>
    <xf numFmtId="176" fontId="15" fillId="2" borderId="14" xfId="1" applyNumberFormat="1" applyFont="1" applyFill="1" applyBorder="1" applyAlignment="1">
      <alignment horizontal="center" vertical="distributed" textRotation="255" indent="1"/>
    </xf>
    <xf numFmtId="176" fontId="13" fillId="2" borderId="11" xfId="1" applyNumberFormat="1" applyFont="1" applyFill="1" applyBorder="1" applyAlignment="1">
      <alignment horizontal="center" vertical="center" shrinkToFit="1"/>
    </xf>
    <xf numFmtId="176" fontId="13" fillId="2" borderId="1" xfId="1" applyNumberFormat="1" applyFont="1" applyFill="1" applyBorder="1" applyAlignment="1">
      <alignment horizontal="center" vertical="center" shrinkToFit="1"/>
    </xf>
    <xf numFmtId="176" fontId="14" fillId="2" borderId="11" xfId="1" applyNumberFormat="1" applyFont="1" applyFill="1" applyBorder="1" applyAlignment="1">
      <alignment horizontal="center" vertical="distributed" shrinkToFit="1"/>
    </xf>
    <xf numFmtId="176" fontId="14" fillId="2" borderId="3" xfId="1" applyNumberFormat="1" applyFont="1" applyFill="1" applyBorder="1" applyAlignment="1">
      <alignment horizontal="center" vertical="distributed" shrinkToFit="1"/>
    </xf>
    <xf numFmtId="176" fontId="14" fillId="2" borderId="4" xfId="1" applyNumberFormat="1" applyFont="1" applyFill="1" applyBorder="1" applyAlignment="1">
      <alignment horizontal="center" vertical="distributed" shrinkToFit="1"/>
    </xf>
    <xf numFmtId="176" fontId="9" fillId="2" borderId="3" xfId="1" applyNumberFormat="1" applyFont="1" applyFill="1" applyBorder="1" applyAlignment="1">
      <alignment horizontal="center" vertical="distributed" shrinkToFit="1"/>
    </xf>
    <xf numFmtId="176" fontId="9" fillId="2" borderId="1" xfId="1" applyNumberFormat="1" applyFont="1" applyFill="1" applyBorder="1" applyAlignment="1">
      <alignment horizontal="center" vertical="distributed" shrinkToFit="1"/>
    </xf>
    <xf numFmtId="176" fontId="13" fillId="2" borderId="18" xfId="1" applyNumberFormat="1" applyFont="1" applyFill="1" applyBorder="1" applyAlignment="1">
      <alignment horizontal="center" vertical="distributed" textRotation="255" indent="5"/>
    </xf>
    <xf numFmtId="176" fontId="13" fillId="2" borderId="29" xfId="1" applyNumberFormat="1" applyFont="1" applyFill="1" applyBorder="1" applyAlignment="1">
      <alignment horizontal="center" vertical="distributed" textRotation="255" indent="5"/>
    </xf>
    <xf numFmtId="176" fontId="13" fillId="2" borderId="21" xfId="1" applyNumberFormat="1" applyFont="1" applyFill="1" applyBorder="1" applyAlignment="1">
      <alignment horizontal="center" vertical="distributed" textRotation="255" indent="5"/>
    </xf>
    <xf numFmtId="176" fontId="9" fillId="2" borderId="11" xfId="1" applyNumberFormat="1" applyFont="1" applyFill="1" applyBorder="1" applyAlignment="1">
      <alignment horizontal="center" vertical="distributed" shrinkToFit="1"/>
    </xf>
  </cellXfs>
  <cellStyles count="124">
    <cellStyle name="백분율 10" xfId="5"/>
    <cellStyle name="백분율 11" xfId="6"/>
    <cellStyle name="백분율 12" xfId="7"/>
    <cellStyle name="백분율 13" xfId="8"/>
    <cellStyle name="백분율 14" xfId="9"/>
    <cellStyle name="백분율 15" xfId="10"/>
    <cellStyle name="백분율 16" xfId="11"/>
    <cellStyle name="백분율 17" xfId="12"/>
    <cellStyle name="백분율 18" xfId="13"/>
    <cellStyle name="백분율 19" xfId="14"/>
    <cellStyle name="백분율 2" xfId="2"/>
    <cellStyle name="백분율 2 2" xfId="15"/>
    <cellStyle name="백분율 20" xfId="16"/>
    <cellStyle name="백분율 21" xfId="17"/>
    <cellStyle name="백분율 22" xfId="18"/>
    <cellStyle name="백분율 23" xfId="19"/>
    <cellStyle name="백분율 24" xfId="20"/>
    <cellStyle name="백분율 25" xfId="21"/>
    <cellStyle name="백분율 26" xfId="22"/>
    <cellStyle name="백분율 27" xfId="23"/>
    <cellStyle name="백분율 28" xfId="24"/>
    <cellStyle name="백분율 29" xfId="25"/>
    <cellStyle name="백분율 3" xfId="26"/>
    <cellStyle name="백분율 4" xfId="27"/>
    <cellStyle name="백분율 5" xfId="28"/>
    <cellStyle name="백분율 6" xfId="29"/>
    <cellStyle name="백분율 7" xfId="30"/>
    <cellStyle name="백분율 8" xfId="31"/>
    <cellStyle name="백분율 9" xfId="32"/>
    <cellStyle name="쉼표 [0]" xfId="123" builtinId="6"/>
    <cellStyle name="쉼표 [0] 10" xfId="34"/>
    <cellStyle name="쉼표 [0] 11" xfId="35"/>
    <cellStyle name="쉼표 [0] 12" xfId="36"/>
    <cellStyle name="쉼표 [0] 13" xfId="37"/>
    <cellStyle name="쉼표 [0] 14" xfId="38"/>
    <cellStyle name="쉼표 [0] 15" xfId="39"/>
    <cellStyle name="쉼표 [0] 16" xfId="40"/>
    <cellStyle name="쉼표 [0] 17" xfId="41"/>
    <cellStyle name="쉼표 [0] 18" xfId="42"/>
    <cellStyle name="쉼표 [0] 19" xfId="43"/>
    <cellStyle name="쉼표 [0] 2" xfId="3"/>
    <cellStyle name="쉼표 [0] 2 2" xfId="44"/>
    <cellStyle name="쉼표 [0] 20" xfId="45"/>
    <cellStyle name="쉼표 [0] 21" xfId="33"/>
    <cellStyle name="쉼표 [0] 3" xfId="46"/>
    <cellStyle name="쉼표 [0] 4" xfId="47"/>
    <cellStyle name="쉼표 [0] 5" xfId="48"/>
    <cellStyle name="쉼표 [0] 6" xfId="49"/>
    <cellStyle name="쉼표 [0] 7" xfId="50"/>
    <cellStyle name="쉼표 [0] 8" xfId="51"/>
    <cellStyle name="쉼표 [0] 9" xfId="52"/>
    <cellStyle name="쉼표 2" xfId="53"/>
    <cellStyle name="쉼표 3" xfId="54"/>
    <cellStyle name="쉼표 4" xfId="55"/>
    <cellStyle name="표준" xfId="0" builtinId="0"/>
    <cellStyle name="표준 10" xfId="56"/>
    <cellStyle name="표준 11" xfId="57"/>
    <cellStyle name="표준 12" xfId="58"/>
    <cellStyle name="표준 13" xfId="59"/>
    <cellStyle name="표준 14" xfId="60"/>
    <cellStyle name="표준 15" xfId="61"/>
    <cellStyle name="표준 16" xfId="62"/>
    <cellStyle name="표준 17" xfId="63"/>
    <cellStyle name="표준 18" xfId="64"/>
    <cellStyle name="표준 19" xfId="65"/>
    <cellStyle name="표준 2" xfId="1"/>
    <cellStyle name="표준 2 2" xfId="66"/>
    <cellStyle name="표준 20" xfId="67"/>
    <cellStyle name="표준 21" xfId="68"/>
    <cellStyle name="표준 22" xfId="69"/>
    <cellStyle name="표준 23" xfId="70"/>
    <cellStyle name="표준 24" xfId="71"/>
    <cellStyle name="표준 25" xfId="72"/>
    <cellStyle name="표준 26" xfId="73"/>
    <cellStyle name="표준 27" xfId="74"/>
    <cellStyle name="표준 28" xfId="75"/>
    <cellStyle name="표준 29" xfId="76"/>
    <cellStyle name="표준 3" xfId="77"/>
    <cellStyle name="표준 30" xfId="78"/>
    <cellStyle name="표준 31" xfId="79"/>
    <cellStyle name="표준 32" xfId="80"/>
    <cellStyle name="표준 33" xfId="81"/>
    <cellStyle name="표준 34" xfId="82"/>
    <cellStyle name="표준 35" xfId="83"/>
    <cellStyle name="표준 36" xfId="84"/>
    <cellStyle name="표준 37" xfId="85"/>
    <cellStyle name="표준 38" xfId="86"/>
    <cellStyle name="표준 39" xfId="87"/>
    <cellStyle name="표준 4" xfId="88"/>
    <cellStyle name="표준 40" xfId="89"/>
    <cellStyle name="표준 41" xfId="90"/>
    <cellStyle name="표준 42" xfId="91"/>
    <cellStyle name="표준 43" xfId="92"/>
    <cellStyle name="표준 44" xfId="93"/>
    <cellStyle name="표준 45" xfId="94"/>
    <cellStyle name="표준 46" xfId="95"/>
    <cellStyle name="표준 47" xfId="96"/>
    <cellStyle name="표준 48" xfId="97"/>
    <cellStyle name="표준 49" xfId="98"/>
    <cellStyle name="표준 5" xfId="99"/>
    <cellStyle name="표준 50" xfId="100"/>
    <cellStyle name="표준 51" xfId="101"/>
    <cellStyle name="표준 52" xfId="102"/>
    <cellStyle name="표준 53" xfId="103"/>
    <cellStyle name="표준 54" xfId="104"/>
    <cellStyle name="표준 55" xfId="105"/>
    <cellStyle name="표준 56" xfId="106"/>
    <cellStyle name="표준 57" xfId="107"/>
    <cellStyle name="표준 58" xfId="108"/>
    <cellStyle name="표준 59" xfId="109"/>
    <cellStyle name="표준 6" xfId="110"/>
    <cellStyle name="표준 6 2" xfId="111"/>
    <cellStyle name="표준 6 3" xfId="112"/>
    <cellStyle name="표준 60" xfId="113"/>
    <cellStyle name="표준 61" xfId="114"/>
    <cellStyle name="표준 62" xfId="115"/>
    <cellStyle name="표준 63" xfId="116"/>
    <cellStyle name="표준 64" xfId="120"/>
    <cellStyle name="표준 65" xfId="4"/>
    <cellStyle name="표준 65 2" xfId="121"/>
    <cellStyle name="표준 66" xfId="122"/>
    <cellStyle name="표준 7" xfId="117"/>
    <cellStyle name="표준 8" xfId="118"/>
    <cellStyle name="표준 9" xfId="119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23</xdr:row>
      <xdr:rowOff>200025</xdr:rowOff>
    </xdr:from>
    <xdr:to>
      <xdr:col>7</xdr:col>
      <xdr:colOff>9525</xdr:colOff>
      <xdr:row>27</xdr:row>
      <xdr:rowOff>66675</xdr:rowOff>
    </xdr:to>
    <xdr:pic>
      <xdr:nvPicPr>
        <xdr:cNvPr id="1027" name="_x129348800" descr="EMB0000217c0d5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5048250"/>
          <a:ext cx="2057400" cy="7048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161925</xdr:colOff>
      <xdr:row>0</xdr:row>
      <xdr:rowOff>194350</xdr:rowOff>
    </xdr:from>
    <xdr:to>
      <xdr:col>2</xdr:col>
      <xdr:colOff>568161</xdr:colOff>
      <xdr:row>5</xdr:row>
      <xdr:rowOff>57150</xdr:rowOff>
    </xdr:to>
    <xdr:pic>
      <xdr:nvPicPr>
        <xdr:cNvPr id="2050" name="_x14804545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1925" y="194350"/>
          <a:ext cx="1777836" cy="9105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showGridLines="0" workbookViewId="0">
      <selection activeCell="M23" sqref="M23"/>
    </sheetView>
  </sheetViews>
  <sheetFormatPr defaultRowHeight="16.5" x14ac:dyDescent="0.3"/>
  <sheetData>
    <row r="2" spans="1:11" ht="16.5" customHeight="1" x14ac:dyDescent="0.3">
      <c r="B2" s="1"/>
      <c r="C2" s="1"/>
      <c r="D2" s="1"/>
    </row>
    <row r="3" spans="1:11" ht="16.5" customHeight="1" x14ac:dyDescent="0.3">
      <c r="B3" s="1"/>
      <c r="C3" s="1"/>
      <c r="D3" s="1"/>
      <c r="E3" s="1"/>
    </row>
    <row r="7" spans="1:11" ht="17.25" thickBot="1" x14ac:dyDescent="0.35"/>
    <row r="8" spans="1:11" ht="16.5" customHeight="1" x14ac:dyDescent="0.3">
      <c r="A8" s="115" t="s">
        <v>29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</row>
    <row r="9" spans="1:11" ht="16.5" customHeight="1" x14ac:dyDescent="0.3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</row>
    <row r="10" spans="1:11" ht="16.5" customHeight="1" x14ac:dyDescent="0.3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</row>
    <row r="11" spans="1:11" ht="16.5" customHeight="1" x14ac:dyDescent="0.3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</row>
    <row r="12" spans="1:11" ht="16.5" customHeight="1" x14ac:dyDescent="0.3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</row>
    <row r="13" spans="1:11" ht="16.5" customHeight="1" x14ac:dyDescent="0.3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16"/>
    </row>
    <row r="14" spans="1:11" ht="16.5" customHeight="1" x14ac:dyDescent="0.3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</row>
    <row r="15" spans="1:11" ht="17.25" thickBot="1" x14ac:dyDescent="0.35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</row>
    <row r="16" spans="1:11" ht="17.25" thickTop="1" x14ac:dyDescent="0.3"/>
    <row r="20" spans="1:11" x14ac:dyDescent="0.3">
      <c r="G20" s="119" t="s">
        <v>12</v>
      </c>
      <c r="H20" s="120"/>
      <c r="I20" s="126" t="s">
        <v>30</v>
      </c>
      <c r="J20" s="127"/>
      <c r="K20" s="128"/>
    </row>
    <row r="21" spans="1:11" x14ac:dyDescent="0.3">
      <c r="G21" s="121"/>
      <c r="H21" s="122"/>
      <c r="I21" s="123" t="s">
        <v>26</v>
      </c>
      <c r="J21" s="124"/>
      <c r="K21" s="125"/>
    </row>
    <row r="32" spans="1:11" x14ac:dyDescent="0.3">
      <c r="A32" s="118" t="s">
        <v>13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</row>
    <row r="33" spans="1:11" x14ac:dyDescent="0.3">
      <c r="A33" s="118" t="s">
        <v>14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8"/>
    </row>
  </sheetData>
  <mergeCells count="6">
    <mergeCell ref="A8:K15"/>
    <mergeCell ref="A32:K32"/>
    <mergeCell ref="A33:K33"/>
    <mergeCell ref="G20:H21"/>
    <mergeCell ref="I21:K21"/>
    <mergeCell ref="I20:K20"/>
  </mergeCells>
  <phoneticPr fontId="2" type="noConversion"/>
  <pageMargins left="0.39370078740157483" right="0.39370078740157483" top="0.19685039370078741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sqref="A1:L1"/>
    </sheetView>
  </sheetViews>
  <sheetFormatPr defaultRowHeight="16.5" x14ac:dyDescent="0.3"/>
  <cols>
    <col min="7" max="7" width="9.25" bestFit="1" customWidth="1"/>
  </cols>
  <sheetData>
    <row r="1" spans="1:12" ht="26.25" x14ac:dyDescent="0.3">
      <c r="A1" s="131" t="s">
        <v>38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 ht="17.25" thickBot="1" x14ac:dyDescent="0.35">
      <c r="A2" s="4"/>
      <c r="B2" s="4"/>
      <c r="C2" s="4"/>
      <c r="D2" s="4"/>
      <c r="E2" s="2"/>
      <c r="F2" s="2"/>
      <c r="G2" s="2"/>
      <c r="H2" s="2"/>
      <c r="I2" s="2"/>
      <c r="J2" s="3"/>
      <c r="K2" s="3"/>
      <c r="L2" s="3"/>
    </row>
    <row r="3" spans="1:12" x14ac:dyDescent="0.3">
      <c r="A3" s="5"/>
      <c r="B3" s="6"/>
      <c r="C3" s="7"/>
      <c r="D3" s="132" t="s">
        <v>21</v>
      </c>
      <c r="E3" s="129"/>
      <c r="F3" s="133"/>
      <c r="G3" s="134" t="s">
        <v>22</v>
      </c>
      <c r="H3" s="129"/>
      <c r="I3" s="133"/>
      <c r="J3" s="129" t="s">
        <v>24</v>
      </c>
      <c r="K3" s="129"/>
      <c r="L3" s="130"/>
    </row>
    <row r="4" spans="1:12" x14ac:dyDescent="0.3">
      <c r="A4" s="8"/>
      <c r="B4" s="9"/>
      <c r="C4" s="10"/>
      <c r="D4" s="22" t="s">
        <v>31</v>
      </c>
      <c r="E4" s="23" t="s">
        <v>27</v>
      </c>
      <c r="F4" s="21" t="s">
        <v>23</v>
      </c>
      <c r="G4" s="24" t="s">
        <v>31</v>
      </c>
      <c r="H4" s="23" t="s">
        <v>27</v>
      </c>
      <c r="I4" s="25" t="s">
        <v>23</v>
      </c>
      <c r="J4" s="23" t="s">
        <v>31</v>
      </c>
      <c r="K4" s="23" t="s">
        <v>27</v>
      </c>
      <c r="L4" s="20" t="s">
        <v>25</v>
      </c>
    </row>
    <row r="5" spans="1:12" x14ac:dyDescent="0.3">
      <c r="A5" s="135" t="s">
        <v>15</v>
      </c>
      <c r="B5" s="136"/>
      <c r="C5" s="11" t="s">
        <v>0</v>
      </c>
      <c r="D5" s="103">
        <f>SUM(D7,D29)</f>
        <v>7658</v>
      </c>
      <c r="E5" s="103">
        <f>SUM(E7,E29)</f>
        <v>5025</v>
      </c>
      <c r="F5" s="34">
        <f t="shared" ref="F5:F6" si="0">(D5-E5)/E5*100</f>
        <v>52.398009950248756</v>
      </c>
      <c r="G5" s="103">
        <f>SUM(G7,G29)</f>
        <v>337638</v>
      </c>
      <c r="H5" s="103">
        <f>SUM(H7,H29)</f>
        <v>89800</v>
      </c>
      <c r="I5" s="34">
        <f>(G5-H5)/H5*100</f>
        <v>275.988864142539</v>
      </c>
      <c r="J5" s="43">
        <f t="shared" ref="J5:K20" si="1">D5/G5*100</f>
        <v>2.268109632209645</v>
      </c>
      <c r="K5" s="43">
        <f t="shared" si="1"/>
        <v>5.5957683741648108</v>
      </c>
      <c r="L5" s="44">
        <f t="shared" ref="L5:L27" si="2">J5-K5</f>
        <v>-3.3276587419551658</v>
      </c>
    </row>
    <row r="6" spans="1:12" x14ac:dyDescent="0.3">
      <c r="A6" s="137"/>
      <c r="B6" s="138"/>
      <c r="C6" s="12" t="s">
        <v>1</v>
      </c>
      <c r="D6" s="104">
        <f>SUM(D8,D30)</f>
        <v>45791</v>
      </c>
      <c r="E6" s="104">
        <f>SUM(E8,E30)</f>
        <v>36337</v>
      </c>
      <c r="F6" s="35">
        <f t="shared" si="0"/>
        <v>26.017557861133277</v>
      </c>
      <c r="G6" s="104">
        <f>SUM(G8,G30)</f>
        <v>1722741</v>
      </c>
      <c r="H6" s="104">
        <f>SUM(H8,H30)</f>
        <v>690079</v>
      </c>
      <c r="I6" s="35">
        <f>(G6-H6)/H6*100</f>
        <v>149.64402626365967</v>
      </c>
      <c r="J6" s="45">
        <f t="shared" si="1"/>
        <v>2.6580315903551375</v>
      </c>
      <c r="K6" s="45">
        <f>E6/H6*100</f>
        <v>5.2656290076933221</v>
      </c>
      <c r="L6" s="46">
        <f t="shared" si="2"/>
        <v>-2.6075974173381846</v>
      </c>
    </row>
    <row r="7" spans="1:12" x14ac:dyDescent="0.3">
      <c r="A7" s="149" t="s">
        <v>16</v>
      </c>
      <c r="B7" s="142" t="s">
        <v>2</v>
      </c>
      <c r="C7" s="13" t="s">
        <v>0</v>
      </c>
      <c r="D7" s="105">
        <f>SUM(D27,D25,D23,D21,D19,D17,D15,D13,D11,D9)</f>
        <v>4705</v>
      </c>
      <c r="E7" s="105">
        <f>SUM(E27,E25,E23,E21,E19,E17,E15,E13,E11,E9)</f>
        <v>1762</v>
      </c>
      <c r="F7" s="36">
        <f>(D7-E7)/E7*100</f>
        <v>167.0261066969353</v>
      </c>
      <c r="G7" s="105">
        <f>SUM(G9,G11,G13,G15,G17,G19,G21,G23,G25,G27)</f>
        <v>198398</v>
      </c>
      <c r="H7" s="105">
        <f>SUM(H9,H11,H13,H15,H17,H19,H21,H23,H25,H27)</f>
        <v>49795</v>
      </c>
      <c r="I7" s="36">
        <f>(G7-H7)/H7*100</f>
        <v>298.42956120092379</v>
      </c>
      <c r="J7" s="47">
        <f t="shared" si="1"/>
        <v>2.3714956804000038</v>
      </c>
      <c r="K7" s="47">
        <f t="shared" si="1"/>
        <v>3.5385078823175014</v>
      </c>
      <c r="L7" s="48">
        <f t="shared" si="2"/>
        <v>-1.1670122019174975</v>
      </c>
    </row>
    <row r="8" spans="1:12" x14ac:dyDescent="0.3">
      <c r="A8" s="150"/>
      <c r="B8" s="143"/>
      <c r="C8" s="14" t="s">
        <v>1</v>
      </c>
      <c r="D8" s="106">
        <f>SUM(D10,D12,D14,D16,D18,D20,D22,D24,D26,D28)</f>
        <v>23591</v>
      </c>
      <c r="E8" s="106">
        <f>SUM(E10,E12,E14,E16,E18,E20,E22,E24,E26,E28)</f>
        <v>13733</v>
      </c>
      <c r="F8" s="37">
        <f>(D8-E8)/E8*100</f>
        <v>71.783295711060944</v>
      </c>
      <c r="G8" s="106">
        <f>SUM(G10,G12,G14,G16,G18,G20,G22,G24,G26,G28)</f>
        <v>972559</v>
      </c>
      <c r="H8" s="106">
        <f>SUM(H10,H12,H14,H16,H18,H20,H22,H24,H26,H28)</f>
        <v>397517</v>
      </c>
      <c r="I8" s="37">
        <f>(G8-H8)/H8*100</f>
        <v>144.65846743661277</v>
      </c>
      <c r="J8" s="49">
        <f t="shared" si="1"/>
        <v>2.4256626076155792</v>
      </c>
      <c r="K8" s="49">
        <f>E8/H8*100</f>
        <v>3.4546950193325063</v>
      </c>
      <c r="L8" s="50">
        <f t="shared" si="2"/>
        <v>-1.0290324117169272</v>
      </c>
    </row>
    <row r="9" spans="1:12" x14ac:dyDescent="0.3">
      <c r="A9" s="150"/>
      <c r="B9" s="152" t="s">
        <v>3</v>
      </c>
      <c r="C9" s="15" t="s">
        <v>0</v>
      </c>
      <c r="D9" s="107">
        <v>234</v>
      </c>
      <c r="E9" s="80">
        <v>84</v>
      </c>
      <c r="F9" s="38">
        <f t="shared" ref="F9:F34" si="3">(D9-E9)/E9*100</f>
        <v>178.57142857142858</v>
      </c>
      <c r="G9" s="107">
        <v>27560</v>
      </c>
      <c r="H9" s="80">
        <v>1142</v>
      </c>
      <c r="I9" s="38">
        <f>(G9-H9)/H9*100</f>
        <v>2313.309982486865</v>
      </c>
      <c r="J9" s="47">
        <f t="shared" si="1"/>
        <v>0.84905660377358494</v>
      </c>
      <c r="K9" s="47">
        <f t="shared" si="1"/>
        <v>7.3555166374781082</v>
      </c>
      <c r="L9" s="48">
        <f t="shared" si="2"/>
        <v>-6.5064600337045233</v>
      </c>
    </row>
    <row r="10" spans="1:12" x14ac:dyDescent="0.3">
      <c r="A10" s="150"/>
      <c r="B10" s="147"/>
      <c r="C10" s="15" t="s">
        <v>1</v>
      </c>
      <c r="D10" s="108">
        <v>1310</v>
      </c>
      <c r="E10" s="75">
        <v>671</v>
      </c>
      <c r="F10" s="39">
        <f t="shared" si="3"/>
        <v>95.230998509687041</v>
      </c>
      <c r="G10" s="108">
        <v>83111</v>
      </c>
      <c r="H10" s="75">
        <v>11398</v>
      </c>
      <c r="I10" s="39">
        <f t="shared" ref="I10:I34" si="4">(G10-H10)/H10*100</f>
        <v>629.17178452360065</v>
      </c>
      <c r="J10" s="51">
        <f t="shared" si="1"/>
        <v>1.5762053157825078</v>
      </c>
      <c r="K10" s="51">
        <f>E10/H10*100</f>
        <v>5.8869977188980522</v>
      </c>
      <c r="L10" s="52">
        <f t="shared" si="2"/>
        <v>-4.3107924031155447</v>
      </c>
    </row>
    <row r="11" spans="1:12" x14ac:dyDescent="0.3">
      <c r="A11" s="150"/>
      <c r="B11" s="147" t="s">
        <v>4</v>
      </c>
      <c r="C11" s="15" t="s">
        <v>0</v>
      </c>
      <c r="D11" s="107">
        <v>1257</v>
      </c>
      <c r="E11" s="74">
        <v>487</v>
      </c>
      <c r="F11" s="38">
        <f t="shared" si="3"/>
        <v>158.11088295687884</v>
      </c>
      <c r="G11" s="107">
        <v>29531</v>
      </c>
      <c r="H11" s="74">
        <v>19144</v>
      </c>
      <c r="I11" s="38">
        <f t="shared" si="4"/>
        <v>54.25720852486419</v>
      </c>
      <c r="J11" s="53">
        <f t="shared" si="1"/>
        <v>4.2565439707426096</v>
      </c>
      <c r="K11" s="53">
        <f t="shared" si="1"/>
        <v>2.5438779774341831</v>
      </c>
      <c r="L11" s="54">
        <f t="shared" si="2"/>
        <v>1.7126659933084265</v>
      </c>
    </row>
    <row r="12" spans="1:12" x14ac:dyDescent="0.3">
      <c r="A12" s="150"/>
      <c r="B12" s="147"/>
      <c r="C12" s="15" t="s">
        <v>1</v>
      </c>
      <c r="D12" s="108">
        <v>6065</v>
      </c>
      <c r="E12" s="75">
        <v>5047</v>
      </c>
      <c r="F12" s="39">
        <f t="shared" si="3"/>
        <v>20.170398256389934</v>
      </c>
      <c r="G12" s="108">
        <v>152877</v>
      </c>
      <c r="H12" s="75">
        <v>132017</v>
      </c>
      <c r="I12" s="39">
        <f t="shared" si="4"/>
        <v>15.800995326359486</v>
      </c>
      <c r="J12" s="51">
        <f t="shared" si="1"/>
        <v>3.9672416387030096</v>
      </c>
      <c r="K12" s="51">
        <f t="shared" si="1"/>
        <v>3.8229924933910024</v>
      </c>
      <c r="L12" s="52">
        <f t="shared" si="2"/>
        <v>0.14424914531200717</v>
      </c>
    </row>
    <row r="13" spans="1:12" x14ac:dyDescent="0.3">
      <c r="A13" s="150"/>
      <c r="B13" s="147" t="s">
        <v>5</v>
      </c>
      <c r="C13" s="15" t="s">
        <v>0</v>
      </c>
      <c r="D13" s="107">
        <v>63</v>
      </c>
      <c r="E13" s="74">
        <v>1</v>
      </c>
      <c r="F13" s="38">
        <f t="shared" si="3"/>
        <v>6200</v>
      </c>
      <c r="G13" s="107">
        <v>3225</v>
      </c>
      <c r="H13" s="74">
        <v>127</v>
      </c>
      <c r="I13" s="38">
        <f t="shared" si="4"/>
        <v>2439.3700787401576</v>
      </c>
      <c r="J13" s="53">
        <f t="shared" si="1"/>
        <v>1.9534883720930232</v>
      </c>
      <c r="K13" s="53">
        <f t="shared" si="1"/>
        <v>0.78740157480314954</v>
      </c>
      <c r="L13" s="54">
        <f t="shared" si="2"/>
        <v>1.1660867972898736</v>
      </c>
    </row>
    <row r="14" spans="1:12" x14ac:dyDescent="0.3">
      <c r="A14" s="150"/>
      <c r="B14" s="147"/>
      <c r="C14" s="15" t="s">
        <v>1</v>
      </c>
      <c r="D14" s="108">
        <v>378</v>
      </c>
      <c r="E14" s="75">
        <v>181</v>
      </c>
      <c r="F14" s="39">
        <f t="shared" si="3"/>
        <v>108.83977900552486</v>
      </c>
      <c r="G14" s="108">
        <v>8112</v>
      </c>
      <c r="H14" s="75">
        <v>909</v>
      </c>
      <c r="I14" s="39">
        <f t="shared" si="4"/>
        <v>792.40924092409239</v>
      </c>
      <c r="J14" s="51">
        <f t="shared" si="1"/>
        <v>4.659763313609468</v>
      </c>
      <c r="K14" s="51">
        <f t="shared" si="1"/>
        <v>19.911991199119914</v>
      </c>
      <c r="L14" s="52">
        <f t="shared" si="2"/>
        <v>-15.252227885510447</v>
      </c>
    </row>
    <row r="15" spans="1:12" x14ac:dyDescent="0.3">
      <c r="A15" s="150"/>
      <c r="B15" s="147" t="s">
        <v>6</v>
      </c>
      <c r="C15" s="15" t="s">
        <v>0</v>
      </c>
      <c r="D15" s="107">
        <v>89</v>
      </c>
      <c r="E15" s="74">
        <v>15</v>
      </c>
      <c r="F15" s="38">
        <f t="shared" si="3"/>
        <v>493.33333333333337</v>
      </c>
      <c r="G15" s="107">
        <v>4555</v>
      </c>
      <c r="H15" s="74">
        <v>294</v>
      </c>
      <c r="I15" s="38">
        <f t="shared" si="4"/>
        <v>1449.3197278911564</v>
      </c>
      <c r="J15" s="53">
        <f t="shared" si="1"/>
        <v>1.9538968166849615</v>
      </c>
      <c r="K15" s="53">
        <f t="shared" si="1"/>
        <v>5.1020408163265305</v>
      </c>
      <c r="L15" s="54">
        <f t="shared" si="2"/>
        <v>-3.1481439996415688</v>
      </c>
    </row>
    <row r="16" spans="1:12" x14ac:dyDescent="0.3">
      <c r="A16" s="150"/>
      <c r="B16" s="147"/>
      <c r="C16" s="15" t="s">
        <v>1</v>
      </c>
      <c r="D16" s="108">
        <v>470</v>
      </c>
      <c r="E16" s="75">
        <v>242</v>
      </c>
      <c r="F16" s="39">
        <f t="shared" si="3"/>
        <v>94.214876033057848</v>
      </c>
      <c r="G16" s="108">
        <v>14587</v>
      </c>
      <c r="H16" s="75">
        <v>3124</v>
      </c>
      <c r="I16" s="39">
        <f t="shared" si="4"/>
        <v>366.93341869398205</v>
      </c>
      <c r="J16" s="51">
        <f t="shared" si="1"/>
        <v>3.2220470281757727</v>
      </c>
      <c r="K16" s="51">
        <f t="shared" si="1"/>
        <v>7.7464788732394361</v>
      </c>
      <c r="L16" s="52">
        <f t="shared" si="2"/>
        <v>-4.5244318450636634</v>
      </c>
    </row>
    <row r="17" spans="1:12" x14ac:dyDescent="0.3">
      <c r="A17" s="150"/>
      <c r="B17" s="147" t="s">
        <v>7</v>
      </c>
      <c r="C17" s="15" t="s">
        <v>0</v>
      </c>
      <c r="D17" s="107">
        <v>1361</v>
      </c>
      <c r="E17" s="74">
        <v>11</v>
      </c>
      <c r="F17" s="38">
        <v>100</v>
      </c>
      <c r="G17" s="107">
        <v>14862</v>
      </c>
      <c r="H17" s="74">
        <v>198</v>
      </c>
      <c r="I17" s="38">
        <f t="shared" si="4"/>
        <v>7406.060606060606</v>
      </c>
      <c r="J17" s="53">
        <f t="shared" si="1"/>
        <v>9.1575830978334007</v>
      </c>
      <c r="K17" s="53">
        <f t="shared" si="1"/>
        <v>5.5555555555555554</v>
      </c>
      <c r="L17" s="54">
        <f t="shared" si="2"/>
        <v>3.6020275422778454</v>
      </c>
    </row>
    <row r="18" spans="1:12" x14ac:dyDescent="0.3">
      <c r="A18" s="150"/>
      <c r="B18" s="147"/>
      <c r="C18" s="15" t="s">
        <v>1</v>
      </c>
      <c r="D18" s="108">
        <v>3925</v>
      </c>
      <c r="E18" s="75">
        <v>87</v>
      </c>
      <c r="F18" s="39">
        <v>100</v>
      </c>
      <c r="G18" s="108">
        <v>56588</v>
      </c>
      <c r="H18" s="75">
        <v>1074</v>
      </c>
      <c r="I18" s="39">
        <f t="shared" si="4"/>
        <v>5168.9013035381749</v>
      </c>
      <c r="J18" s="51">
        <f t="shared" si="1"/>
        <v>6.9360995264013567</v>
      </c>
      <c r="K18" s="51">
        <f t="shared" si="1"/>
        <v>8.1005586592178762</v>
      </c>
      <c r="L18" s="52">
        <f t="shared" si="2"/>
        <v>-1.1644591328165195</v>
      </c>
    </row>
    <row r="19" spans="1:12" x14ac:dyDescent="0.3">
      <c r="A19" s="150"/>
      <c r="B19" s="147" t="s">
        <v>17</v>
      </c>
      <c r="C19" s="15" t="s">
        <v>0</v>
      </c>
      <c r="D19" s="107">
        <v>373</v>
      </c>
      <c r="E19" s="74">
        <v>110</v>
      </c>
      <c r="F19" s="38">
        <f t="shared" si="3"/>
        <v>239.09090909090912</v>
      </c>
      <c r="G19" s="107">
        <v>6354</v>
      </c>
      <c r="H19" s="74">
        <v>348</v>
      </c>
      <c r="I19" s="38">
        <f t="shared" si="4"/>
        <v>1725.862068965517</v>
      </c>
      <c r="J19" s="53">
        <f t="shared" si="1"/>
        <v>5.8703179099779668</v>
      </c>
      <c r="K19" s="53">
        <f t="shared" si="1"/>
        <v>31.609195402298852</v>
      </c>
      <c r="L19" s="54">
        <f t="shared" si="2"/>
        <v>-25.738877492320885</v>
      </c>
    </row>
    <row r="20" spans="1:12" x14ac:dyDescent="0.3">
      <c r="A20" s="150"/>
      <c r="B20" s="147"/>
      <c r="C20" s="15" t="s">
        <v>1</v>
      </c>
      <c r="D20" s="108">
        <v>1507</v>
      </c>
      <c r="E20" s="75">
        <v>631</v>
      </c>
      <c r="F20" s="39">
        <f t="shared" si="3"/>
        <v>138.82725832012679</v>
      </c>
      <c r="G20" s="108">
        <v>24274</v>
      </c>
      <c r="H20" s="75">
        <v>3058</v>
      </c>
      <c r="I20" s="39">
        <f t="shared" si="4"/>
        <v>693.78678875081755</v>
      </c>
      <c r="J20" s="51">
        <f t="shared" si="1"/>
        <v>6.2082887039630874</v>
      </c>
      <c r="K20" s="51">
        <f t="shared" si="1"/>
        <v>20.634401569653367</v>
      </c>
      <c r="L20" s="52">
        <f t="shared" si="2"/>
        <v>-14.426112865690278</v>
      </c>
    </row>
    <row r="21" spans="1:12" x14ac:dyDescent="0.3">
      <c r="A21" s="150"/>
      <c r="B21" s="147" t="s">
        <v>18</v>
      </c>
      <c r="C21" s="15" t="s">
        <v>0</v>
      </c>
      <c r="D21" s="107">
        <v>119</v>
      </c>
      <c r="E21" s="74">
        <v>128</v>
      </c>
      <c r="F21" s="38">
        <f t="shared" si="3"/>
        <v>-7.03125</v>
      </c>
      <c r="G21" s="107">
        <v>9344</v>
      </c>
      <c r="H21" s="74">
        <v>3029</v>
      </c>
      <c r="I21" s="38">
        <f t="shared" si="4"/>
        <v>208.48464839881146</v>
      </c>
      <c r="J21" s="53">
        <f t="shared" ref="J21:K27" si="5">D21/G21*100</f>
        <v>1.2735445205479452</v>
      </c>
      <c r="K21" s="53">
        <f t="shared" si="5"/>
        <v>4.2258171013535826</v>
      </c>
      <c r="L21" s="54">
        <f t="shared" si="2"/>
        <v>-2.9522725808056371</v>
      </c>
    </row>
    <row r="22" spans="1:12" x14ac:dyDescent="0.3">
      <c r="A22" s="150"/>
      <c r="B22" s="147"/>
      <c r="C22" s="15" t="s">
        <v>1</v>
      </c>
      <c r="D22" s="108">
        <v>640</v>
      </c>
      <c r="E22" s="75">
        <v>555</v>
      </c>
      <c r="F22" s="39">
        <f t="shared" si="3"/>
        <v>15.315315315315313</v>
      </c>
      <c r="G22" s="108">
        <v>59825</v>
      </c>
      <c r="H22" s="75">
        <v>34342</v>
      </c>
      <c r="I22" s="39">
        <f t="shared" si="4"/>
        <v>74.203599091491469</v>
      </c>
      <c r="J22" s="51">
        <f t="shared" si="5"/>
        <v>1.0697868783953197</v>
      </c>
      <c r="K22" s="51">
        <f t="shared" si="5"/>
        <v>1.6160969075767282</v>
      </c>
      <c r="L22" s="52">
        <f t="shared" si="2"/>
        <v>-0.54631002918140847</v>
      </c>
    </row>
    <row r="23" spans="1:12" x14ac:dyDescent="0.3">
      <c r="A23" s="150"/>
      <c r="B23" s="147" t="s">
        <v>8</v>
      </c>
      <c r="C23" s="15" t="s">
        <v>0</v>
      </c>
      <c r="D23" s="107">
        <v>86</v>
      </c>
      <c r="E23" s="74">
        <v>79</v>
      </c>
      <c r="F23" s="38">
        <f t="shared" si="3"/>
        <v>8.8607594936708853</v>
      </c>
      <c r="G23" s="107">
        <v>22784</v>
      </c>
      <c r="H23" s="74">
        <v>1788</v>
      </c>
      <c r="I23" s="38">
        <f t="shared" si="4"/>
        <v>1174.2729306487697</v>
      </c>
      <c r="J23" s="53">
        <f t="shared" si="5"/>
        <v>0.37745786516853935</v>
      </c>
      <c r="K23" s="53">
        <f t="shared" si="5"/>
        <v>4.4183445190156601</v>
      </c>
      <c r="L23" s="54">
        <f t="shared" si="2"/>
        <v>-4.0408866538471209</v>
      </c>
    </row>
    <row r="24" spans="1:12" x14ac:dyDescent="0.3">
      <c r="A24" s="150"/>
      <c r="B24" s="147"/>
      <c r="C24" s="15" t="s">
        <v>1</v>
      </c>
      <c r="D24" s="108">
        <v>634</v>
      </c>
      <c r="E24" s="75">
        <v>459</v>
      </c>
      <c r="F24" s="39">
        <f t="shared" si="3"/>
        <v>38.126361655773422</v>
      </c>
      <c r="G24" s="108">
        <v>102091</v>
      </c>
      <c r="H24" s="75">
        <v>15552</v>
      </c>
      <c r="I24" s="39">
        <f t="shared" si="4"/>
        <v>556.44933127572017</v>
      </c>
      <c r="J24" s="51">
        <f t="shared" si="5"/>
        <v>0.62101458502708362</v>
      </c>
      <c r="K24" s="51">
        <f t="shared" si="5"/>
        <v>2.9513888888888888</v>
      </c>
      <c r="L24" s="52">
        <f t="shared" si="2"/>
        <v>-2.330374303861805</v>
      </c>
    </row>
    <row r="25" spans="1:12" x14ac:dyDescent="0.3">
      <c r="A25" s="150"/>
      <c r="B25" s="147" t="s">
        <v>9</v>
      </c>
      <c r="C25" s="15" t="s">
        <v>0</v>
      </c>
      <c r="D25" s="107">
        <v>419</v>
      </c>
      <c r="E25" s="74">
        <v>108</v>
      </c>
      <c r="F25" s="38">
        <f t="shared" si="3"/>
        <v>287.96296296296299</v>
      </c>
      <c r="G25" s="107">
        <v>13315</v>
      </c>
      <c r="H25" s="74">
        <v>845</v>
      </c>
      <c r="I25" s="38">
        <f t="shared" si="4"/>
        <v>1475.7396449704142</v>
      </c>
      <c r="J25" s="53">
        <f t="shared" si="5"/>
        <v>3.146826886969583</v>
      </c>
      <c r="K25" s="53">
        <f t="shared" si="5"/>
        <v>12.781065088757396</v>
      </c>
      <c r="L25" s="54">
        <f t="shared" si="2"/>
        <v>-9.634238201787813</v>
      </c>
    </row>
    <row r="26" spans="1:12" x14ac:dyDescent="0.3">
      <c r="A26" s="150"/>
      <c r="B26" s="147"/>
      <c r="C26" s="15" t="s">
        <v>1</v>
      </c>
      <c r="D26" s="109">
        <v>2090</v>
      </c>
      <c r="E26" s="75">
        <v>449</v>
      </c>
      <c r="F26" s="39">
        <f t="shared" si="3"/>
        <v>365.47884187082406</v>
      </c>
      <c r="G26" s="109">
        <v>74489</v>
      </c>
      <c r="H26" s="75">
        <v>5718</v>
      </c>
      <c r="I26" s="39">
        <f t="shared" si="4"/>
        <v>1202.7107380202867</v>
      </c>
      <c r="J26" s="51">
        <f t="shared" si="5"/>
        <v>2.8057834042610317</v>
      </c>
      <c r="K26" s="51">
        <f t="shared" si="5"/>
        <v>7.852395942637286</v>
      </c>
      <c r="L26" s="52">
        <f t="shared" si="2"/>
        <v>-5.0466125383762543</v>
      </c>
    </row>
    <row r="27" spans="1:12" x14ac:dyDescent="0.3">
      <c r="A27" s="150"/>
      <c r="B27" s="147" t="s">
        <v>10</v>
      </c>
      <c r="C27" s="15" t="s">
        <v>0</v>
      </c>
      <c r="D27" s="110">
        <v>704</v>
      </c>
      <c r="E27" s="74">
        <v>739</v>
      </c>
      <c r="F27" s="38">
        <f t="shared" si="3"/>
        <v>-4.7361299052774015</v>
      </c>
      <c r="G27" s="110">
        <v>66868</v>
      </c>
      <c r="H27" s="74">
        <v>22880</v>
      </c>
      <c r="I27" s="38">
        <f t="shared" si="4"/>
        <v>192.25524475524475</v>
      </c>
      <c r="J27" s="53">
        <f t="shared" si="5"/>
        <v>1.0528204821439253</v>
      </c>
      <c r="K27" s="53">
        <f t="shared" si="5"/>
        <v>3.229895104895105</v>
      </c>
      <c r="L27" s="54">
        <f t="shared" si="2"/>
        <v>-2.1770746227511797</v>
      </c>
    </row>
    <row r="28" spans="1:12" x14ac:dyDescent="0.3">
      <c r="A28" s="151"/>
      <c r="B28" s="148"/>
      <c r="C28" s="14" t="s">
        <v>1</v>
      </c>
      <c r="D28" s="109">
        <v>6572</v>
      </c>
      <c r="E28" s="76">
        <v>5411</v>
      </c>
      <c r="F28" s="37">
        <f t="shared" si="3"/>
        <v>21.456292737017186</v>
      </c>
      <c r="G28" s="109">
        <v>396605</v>
      </c>
      <c r="H28" s="76">
        <v>190325</v>
      </c>
      <c r="I28" s="37">
        <f t="shared" si="4"/>
        <v>108.383029029292</v>
      </c>
      <c r="J28" s="49">
        <f>D28/G28*100</f>
        <v>1.657064333530843</v>
      </c>
      <c r="K28" s="49">
        <f>E28/H28*100</f>
        <v>2.8430316563772493</v>
      </c>
      <c r="L28" s="50">
        <f>J28-K28</f>
        <v>-1.1859673228464063</v>
      </c>
    </row>
    <row r="29" spans="1:12" x14ac:dyDescent="0.3">
      <c r="A29" s="139" t="s">
        <v>19</v>
      </c>
      <c r="B29" s="142" t="s">
        <v>2</v>
      </c>
      <c r="C29" s="16" t="s">
        <v>0</v>
      </c>
      <c r="D29" s="111">
        <f>SUM(D31,D33)</f>
        <v>2953</v>
      </c>
      <c r="E29" s="111">
        <f>SUM(E31,E33)</f>
        <v>3263</v>
      </c>
      <c r="F29" s="40">
        <f t="shared" si="3"/>
        <v>-9.5004596996628869</v>
      </c>
      <c r="G29" s="111">
        <f>SUM(G31,G33)</f>
        <v>139240</v>
      </c>
      <c r="H29" s="111">
        <f>SUM(H31,H33)</f>
        <v>40005</v>
      </c>
      <c r="I29" s="36">
        <f t="shared" si="4"/>
        <v>248.05649293838269</v>
      </c>
      <c r="J29" s="47">
        <f>D29/G29*100</f>
        <v>2.1207986210858949</v>
      </c>
      <c r="K29" s="47">
        <f t="shared" ref="K29" si="6">E29/H29*100</f>
        <v>8.1564804399450068</v>
      </c>
      <c r="L29" s="48">
        <f>J29-K29</f>
        <v>-6.0356818188591124</v>
      </c>
    </row>
    <row r="30" spans="1:12" x14ac:dyDescent="0.3">
      <c r="A30" s="140"/>
      <c r="B30" s="143"/>
      <c r="C30" s="17" t="s">
        <v>1</v>
      </c>
      <c r="D30" s="112">
        <f>SUM(D34,D32)</f>
        <v>22200</v>
      </c>
      <c r="E30" s="112">
        <f>SUM(E34,E32)</f>
        <v>22604</v>
      </c>
      <c r="F30" s="41">
        <f t="shared" si="3"/>
        <v>-1.787294284197487</v>
      </c>
      <c r="G30" s="112">
        <f>SUM(G32,G34)</f>
        <v>750182</v>
      </c>
      <c r="H30" s="112">
        <f>SUM(H32,H34)</f>
        <v>292562</v>
      </c>
      <c r="I30" s="37">
        <f t="shared" si="4"/>
        <v>156.41812675603802</v>
      </c>
      <c r="J30" s="49">
        <f>D30/G30*100</f>
        <v>2.9592818809302273</v>
      </c>
      <c r="K30" s="49">
        <f>E30/H30*100</f>
        <v>7.7262255521906464</v>
      </c>
      <c r="L30" s="50">
        <f>J30-K30</f>
        <v>-4.7669436712604192</v>
      </c>
    </row>
    <row r="31" spans="1:12" x14ac:dyDescent="0.3">
      <c r="A31" s="140"/>
      <c r="B31" s="144" t="s">
        <v>11</v>
      </c>
      <c r="C31" s="18" t="s">
        <v>0</v>
      </c>
      <c r="D31" s="113">
        <v>1359</v>
      </c>
      <c r="E31" s="80">
        <v>1279</v>
      </c>
      <c r="F31" s="38">
        <f t="shared" si="3"/>
        <v>6.2548866301798274</v>
      </c>
      <c r="G31" s="113">
        <v>60435</v>
      </c>
      <c r="H31" s="80">
        <v>19227</v>
      </c>
      <c r="I31" s="38">
        <f t="shared" si="4"/>
        <v>214.32360742705572</v>
      </c>
      <c r="J31" s="47">
        <f>D31/G31*100</f>
        <v>2.2486969471332836</v>
      </c>
      <c r="K31" s="47">
        <f t="shared" ref="K31:K33" si="7">E31/H31*100</f>
        <v>6.6521038123472191</v>
      </c>
      <c r="L31" s="48">
        <f>J31-K31</f>
        <v>-4.4034068652139355</v>
      </c>
    </row>
    <row r="32" spans="1:12" x14ac:dyDescent="0.3">
      <c r="A32" s="140"/>
      <c r="B32" s="145"/>
      <c r="C32" s="18" t="s">
        <v>1</v>
      </c>
      <c r="D32" s="109">
        <v>9015</v>
      </c>
      <c r="E32" s="75">
        <v>7875</v>
      </c>
      <c r="F32" s="39">
        <f t="shared" si="3"/>
        <v>14.476190476190476</v>
      </c>
      <c r="G32" s="109">
        <v>341875</v>
      </c>
      <c r="H32" s="75">
        <v>145490</v>
      </c>
      <c r="I32" s="39">
        <f t="shared" si="4"/>
        <v>134.98178568973813</v>
      </c>
      <c r="J32" s="51">
        <f t="shared" ref="J32:J33" si="8">D32/G32*100</f>
        <v>2.6369287020109691</v>
      </c>
      <c r="K32" s="51">
        <f t="shared" si="7"/>
        <v>5.4127431438586848</v>
      </c>
      <c r="L32" s="52">
        <f t="shared" ref="L32:L33" si="9">J32-K32</f>
        <v>-2.7758144418477158</v>
      </c>
    </row>
    <row r="33" spans="1:12" x14ac:dyDescent="0.3">
      <c r="A33" s="140"/>
      <c r="B33" s="145" t="s">
        <v>10</v>
      </c>
      <c r="C33" s="18" t="s">
        <v>0</v>
      </c>
      <c r="D33" s="110">
        <v>1594</v>
      </c>
      <c r="E33" s="74">
        <v>1984</v>
      </c>
      <c r="F33" s="38">
        <f t="shared" si="3"/>
        <v>-19.657258064516128</v>
      </c>
      <c r="G33" s="110">
        <v>78805</v>
      </c>
      <c r="H33" s="74">
        <v>20778</v>
      </c>
      <c r="I33" s="38">
        <f t="shared" si="4"/>
        <v>279.27134469150064</v>
      </c>
      <c r="J33" s="53">
        <f t="shared" si="8"/>
        <v>2.0227142947782504</v>
      </c>
      <c r="K33" s="53">
        <f t="shared" si="7"/>
        <v>9.5485609779574556</v>
      </c>
      <c r="L33" s="54">
        <f t="shared" si="9"/>
        <v>-7.5258466831792052</v>
      </c>
    </row>
    <row r="34" spans="1:12" ht="17.25" thickBot="1" x14ac:dyDescent="0.35">
      <c r="A34" s="141"/>
      <c r="B34" s="146"/>
      <c r="C34" s="19" t="s">
        <v>1</v>
      </c>
      <c r="D34" s="114">
        <v>13185</v>
      </c>
      <c r="E34" s="78">
        <v>14729</v>
      </c>
      <c r="F34" s="42">
        <f t="shared" si="3"/>
        <v>-10.482721162332814</v>
      </c>
      <c r="G34" s="114">
        <v>408307</v>
      </c>
      <c r="H34" s="78">
        <v>147072</v>
      </c>
      <c r="I34" s="42">
        <f t="shared" si="4"/>
        <v>177.62388489991295</v>
      </c>
      <c r="J34" s="55">
        <f>D34/G34*100</f>
        <v>3.2291878415016151</v>
      </c>
      <c r="K34" s="55">
        <f>E34/H34*100</f>
        <v>10.014822671888599</v>
      </c>
      <c r="L34" s="56">
        <f>J34-K34</f>
        <v>-6.785634830386984</v>
      </c>
    </row>
  </sheetData>
  <mergeCells count="21">
    <mergeCell ref="B27:B28"/>
    <mergeCell ref="A29:A34"/>
    <mergeCell ref="B29:B30"/>
    <mergeCell ref="B31:B32"/>
    <mergeCell ref="B33:B34"/>
    <mergeCell ref="B15:B16"/>
    <mergeCell ref="B17:B18"/>
    <mergeCell ref="B19:B20"/>
    <mergeCell ref="B21:B22"/>
    <mergeCell ref="B23:B2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D29" sqref="D29"/>
    </sheetView>
  </sheetViews>
  <sheetFormatPr defaultColWidth="9" defaultRowHeight="16.5" x14ac:dyDescent="0.3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5" ht="26.25" x14ac:dyDescent="0.3">
      <c r="A1" s="131" t="s">
        <v>20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5" ht="6.95" customHeight="1" thickBot="1" x14ac:dyDescent="0.35">
      <c r="A2" s="4"/>
      <c r="B2" s="4"/>
      <c r="C2" s="4"/>
      <c r="D2" s="4"/>
      <c r="E2" s="2"/>
      <c r="F2" s="2"/>
      <c r="G2" s="2"/>
      <c r="H2" s="2"/>
      <c r="I2" s="2"/>
    </row>
    <row r="3" spans="1:15" x14ac:dyDescent="0.3">
      <c r="A3" s="5"/>
      <c r="B3" s="6"/>
      <c r="C3" s="7"/>
      <c r="D3" s="132" t="s">
        <v>21</v>
      </c>
      <c r="E3" s="129"/>
      <c r="F3" s="133"/>
      <c r="G3" s="134" t="s">
        <v>22</v>
      </c>
      <c r="H3" s="129"/>
      <c r="I3" s="133"/>
      <c r="J3" s="129" t="s">
        <v>24</v>
      </c>
      <c r="K3" s="129"/>
      <c r="L3" s="130"/>
    </row>
    <row r="4" spans="1:15" x14ac:dyDescent="0.3">
      <c r="A4" s="8"/>
      <c r="B4" s="9"/>
      <c r="C4" s="10"/>
      <c r="D4" s="22" t="s">
        <v>31</v>
      </c>
      <c r="E4" s="23" t="s">
        <v>27</v>
      </c>
      <c r="F4" s="21" t="s">
        <v>23</v>
      </c>
      <c r="G4" s="24" t="s">
        <v>31</v>
      </c>
      <c r="H4" s="23" t="s">
        <v>27</v>
      </c>
      <c r="I4" s="25" t="s">
        <v>23</v>
      </c>
      <c r="J4" s="23" t="s">
        <v>31</v>
      </c>
      <c r="K4" s="23" t="s">
        <v>27</v>
      </c>
      <c r="L4" s="20" t="s">
        <v>25</v>
      </c>
    </row>
    <row r="5" spans="1:15" x14ac:dyDescent="0.3">
      <c r="A5" s="135" t="s">
        <v>15</v>
      </c>
      <c r="B5" s="136"/>
      <c r="C5" s="11" t="s">
        <v>0</v>
      </c>
      <c r="D5" s="26">
        <f>D7+D29</f>
        <v>6338</v>
      </c>
      <c r="E5" s="27">
        <f>E7+E29</f>
        <v>2344</v>
      </c>
      <c r="F5" s="34">
        <f t="shared" ref="F5:F34" si="0">(D5-E5)/E5*100</f>
        <v>170.3924914675768</v>
      </c>
      <c r="G5" s="71">
        <v>81851</v>
      </c>
      <c r="H5" s="61">
        <f>H7+H29</f>
        <v>224318</v>
      </c>
      <c r="I5" s="34">
        <f t="shared" ref="I5:I34" si="1">(G5-H5)/H5*100</f>
        <v>-63.511176098217717</v>
      </c>
      <c r="J5" s="43">
        <f t="shared" ref="J5:J34" si="2">D5/G5*100</f>
        <v>7.7433385053328614</v>
      </c>
      <c r="K5" s="43">
        <f t="shared" ref="K5" si="3">E5/H5*100</f>
        <v>1.0449451225492381</v>
      </c>
      <c r="L5" s="44">
        <f t="shared" ref="L5:L11" si="4">J5-K5</f>
        <v>6.6983933827836228</v>
      </c>
    </row>
    <row r="6" spans="1:15" x14ac:dyDescent="0.3">
      <c r="A6" s="137"/>
      <c r="B6" s="138"/>
      <c r="C6" s="12" t="s">
        <v>1</v>
      </c>
      <c r="D6" s="28">
        <f>D8+D30</f>
        <v>40028</v>
      </c>
      <c r="E6" s="29">
        <f>E8+E30</f>
        <v>2344</v>
      </c>
      <c r="F6" s="35">
        <f t="shared" si="0"/>
        <v>1607.6791808873722</v>
      </c>
      <c r="G6" s="72">
        <v>81851</v>
      </c>
      <c r="H6" s="62">
        <f>H8+H30</f>
        <v>224318</v>
      </c>
      <c r="I6" s="35">
        <f t="shared" si="1"/>
        <v>-63.511176098217717</v>
      </c>
      <c r="J6" s="45">
        <f t="shared" si="2"/>
        <v>48.903495375743731</v>
      </c>
      <c r="K6" s="45">
        <f>E6/H6*100</f>
        <v>1.0449451225492381</v>
      </c>
      <c r="L6" s="46">
        <f t="shared" si="4"/>
        <v>47.858550253194494</v>
      </c>
      <c r="O6" s="79"/>
    </row>
    <row r="7" spans="1:15" x14ac:dyDescent="0.3">
      <c r="A7" s="149" t="s">
        <v>16</v>
      </c>
      <c r="B7" s="142" t="s">
        <v>2</v>
      </c>
      <c r="C7" s="13" t="s">
        <v>0</v>
      </c>
      <c r="D7" s="97">
        <v>3901</v>
      </c>
      <c r="E7" s="31">
        <f>E9+E11+E13+E15+E17+E19+E21+E23+E25+E27</f>
        <v>964</v>
      </c>
      <c r="F7" s="36">
        <f t="shared" si="0"/>
        <v>304.66804979253112</v>
      </c>
      <c r="G7" s="67">
        <v>45724</v>
      </c>
      <c r="H7" s="91">
        <f>H9+H11+H13+H15+H17+H19+H21+H23+H25+H27</f>
        <v>32839</v>
      </c>
      <c r="I7" s="36">
        <f t="shared" si="1"/>
        <v>39.236882974512014</v>
      </c>
      <c r="J7" s="47">
        <f t="shared" si="2"/>
        <v>8.53162452978742</v>
      </c>
      <c r="K7" s="47">
        <f t="shared" ref="K7" si="5">E7/H7*100</f>
        <v>2.9355339687566611</v>
      </c>
      <c r="L7" s="48">
        <f t="shared" si="4"/>
        <v>5.596090561030759</v>
      </c>
    </row>
    <row r="8" spans="1:15" x14ac:dyDescent="0.3">
      <c r="A8" s="150"/>
      <c r="B8" s="143"/>
      <c r="C8" s="14" t="s">
        <v>1</v>
      </c>
      <c r="D8" s="98">
        <v>3901</v>
      </c>
      <c r="E8" s="33">
        <f>E10+E12+E14+E16+E18+E20+E22+E24+E26+E28</f>
        <v>964</v>
      </c>
      <c r="F8" s="37">
        <f t="shared" si="0"/>
        <v>304.66804979253112</v>
      </c>
      <c r="G8" s="68">
        <v>45724</v>
      </c>
      <c r="H8" s="92">
        <f>H10+H12+H14+H16+H18+H20+H22+H24+H26+H28</f>
        <v>32839</v>
      </c>
      <c r="I8" s="37">
        <f t="shared" si="1"/>
        <v>39.236882974512014</v>
      </c>
      <c r="J8" s="49">
        <f t="shared" si="2"/>
        <v>8.53162452978742</v>
      </c>
      <c r="K8" s="49">
        <f>E8/H8*100</f>
        <v>2.9355339687566611</v>
      </c>
      <c r="L8" s="50">
        <f t="shared" si="4"/>
        <v>5.596090561030759</v>
      </c>
    </row>
    <row r="9" spans="1:15" x14ac:dyDescent="0.3">
      <c r="A9" s="150"/>
      <c r="B9" s="152" t="s">
        <v>3</v>
      </c>
      <c r="C9" s="15" t="s">
        <v>0</v>
      </c>
      <c r="D9" s="93">
        <v>116</v>
      </c>
      <c r="E9" s="80">
        <v>28</v>
      </c>
      <c r="F9" s="38">
        <f t="shared" si="0"/>
        <v>314.28571428571428</v>
      </c>
      <c r="G9" s="83">
        <v>1162</v>
      </c>
      <c r="H9" s="90">
        <v>1299</v>
      </c>
      <c r="I9" s="38">
        <f t="shared" si="1"/>
        <v>-10.54657428791378</v>
      </c>
      <c r="J9" s="47">
        <f t="shared" si="2"/>
        <v>9.9827882960413081</v>
      </c>
      <c r="K9" s="47">
        <f t="shared" ref="K9" si="6">E9/H9*100</f>
        <v>2.1555042340261741</v>
      </c>
      <c r="L9" s="48">
        <f t="shared" si="4"/>
        <v>7.827284062015134</v>
      </c>
    </row>
    <row r="10" spans="1:15" x14ac:dyDescent="0.3">
      <c r="A10" s="150"/>
      <c r="B10" s="147"/>
      <c r="C10" s="15" t="s">
        <v>1</v>
      </c>
      <c r="D10" s="94">
        <v>116</v>
      </c>
      <c r="E10" s="75">
        <v>28</v>
      </c>
      <c r="F10" s="39">
        <f t="shared" si="0"/>
        <v>314.28571428571428</v>
      </c>
      <c r="G10" s="73">
        <v>1162</v>
      </c>
      <c r="H10" s="81">
        <v>1299</v>
      </c>
      <c r="I10" s="39">
        <f t="shared" si="1"/>
        <v>-10.54657428791378</v>
      </c>
      <c r="J10" s="51">
        <f t="shared" si="2"/>
        <v>9.9827882960413081</v>
      </c>
      <c r="K10" s="51">
        <f>E10/H10*100</f>
        <v>2.1555042340261741</v>
      </c>
      <c r="L10" s="52">
        <f t="shared" si="4"/>
        <v>7.827284062015134</v>
      </c>
    </row>
    <row r="11" spans="1:15" x14ac:dyDescent="0.3">
      <c r="A11" s="150"/>
      <c r="B11" s="147" t="s">
        <v>4</v>
      </c>
      <c r="C11" s="15" t="s">
        <v>0</v>
      </c>
      <c r="D11" s="99">
        <v>450</v>
      </c>
      <c r="E11" s="74">
        <v>418</v>
      </c>
      <c r="F11" s="38">
        <f t="shared" si="0"/>
        <v>7.6555023923444976</v>
      </c>
      <c r="G11" s="65">
        <v>9489</v>
      </c>
      <c r="H11" s="57">
        <v>7346</v>
      </c>
      <c r="I11" s="38">
        <f t="shared" si="1"/>
        <v>29.172338687721211</v>
      </c>
      <c r="J11" s="53">
        <f t="shared" si="2"/>
        <v>4.7423332279481505</v>
      </c>
      <c r="K11" s="53">
        <f t="shared" ref="K11:K12" si="7">E11/H11*100</f>
        <v>5.6901715219166888</v>
      </c>
      <c r="L11" s="54">
        <f t="shared" si="4"/>
        <v>-0.94783829396853836</v>
      </c>
    </row>
    <row r="12" spans="1:15" x14ac:dyDescent="0.3">
      <c r="A12" s="150"/>
      <c r="B12" s="147"/>
      <c r="C12" s="15" t="s">
        <v>1</v>
      </c>
      <c r="D12" s="94">
        <v>450</v>
      </c>
      <c r="E12" s="75">
        <v>418</v>
      </c>
      <c r="F12" s="39">
        <f t="shared" si="0"/>
        <v>7.6555023923444976</v>
      </c>
      <c r="G12" s="73">
        <v>9489</v>
      </c>
      <c r="H12" s="81">
        <v>7346</v>
      </c>
      <c r="I12" s="39">
        <f t="shared" si="1"/>
        <v>29.172338687721211</v>
      </c>
      <c r="J12" s="51">
        <f t="shared" si="2"/>
        <v>4.7423332279481505</v>
      </c>
      <c r="K12" s="51">
        <f t="shared" si="7"/>
        <v>5.6901715219166888</v>
      </c>
      <c r="L12" s="52">
        <f t="shared" ref="L12:L27" si="8">J12-K12</f>
        <v>-0.94783829396853836</v>
      </c>
    </row>
    <row r="13" spans="1:15" x14ac:dyDescent="0.3">
      <c r="A13" s="150"/>
      <c r="B13" s="147" t="s">
        <v>5</v>
      </c>
      <c r="C13" s="15" t="s">
        <v>0</v>
      </c>
      <c r="D13" s="93">
        <v>5</v>
      </c>
      <c r="E13" s="74">
        <v>18</v>
      </c>
      <c r="F13" s="38">
        <f t="shared" si="0"/>
        <v>-72.222222222222214</v>
      </c>
      <c r="G13" s="65">
        <v>76</v>
      </c>
      <c r="H13" s="57">
        <v>61</v>
      </c>
      <c r="I13" s="38">
        <f t="shared" si="1"/>
        <v>24.590163934426229</v>
      </c>
      <c r="J13" s="53">
        <f t="shared" si="2"/>
        <v>6.5789473684210522</v>
      </c>
      <c r="K13" s="53">
        <f t="shared" ref="K13:K27" si="9">E13/H13*100</f>
        <v>29.508196721311474</v>
      </c>
      <c r="L13" s="54">
        <f t="shared" si="8"/>
        <v>-22.929249352890423</v>
      </c>
    </row>
    <row r="14" spans="1:15" x14ac:dyDescent="0.3">
      <c r="A14" s="150"/>
      <c r="B14" s="147"/>
      <c r="C14" s="15" t="s">
        <v>1</v>
      </c>
      <c r="D14" s="94">
        <v>5</v>
      </c>
      <c r="E14" s="75">
        <v>18</v>
      </c>
      <c r="F14" s="39">
        <f t="shared" si="0"/>
        <v>-72.222222222222214</v>
      </c>
      <c r="G14" s="73">
        <v>76</v>
      </c>
      <c r="H14" s="81">
        <v>61</v>
      </c>
      <c r="I14" s="39">
        <f t="shared" si="1"/>
        <v>24.590163934426229</v>
      </c>
      <c r="J14" s="51">
        <f t="shared" si="2"/>
        <v>6.5789473684210522</v>
      </c>
      <c r="K14" s="51">
        <f t="shared" si="9"/>
        <v>29.508196721311474</v>
      </c>
      <c r="L14" s="52">
        <f t="shared" si="8"/>
        <v>-22.929249352890423</v>
      </c>
    </row>
    <row r="15" spans="1:15" x14ac:dyDescent="0.3">
      <c r="A15" s="150"/>
      <c r="B15" s="147" t="s">
        <v>6</v>
      </c>
      <c r="C15" s="15" t="s">
        <v>0</v>
      </c>
      <c r="D15" s="93">
        <v>12</v>
      </c>
      <c r="E15" s="74">
        <v>24</v>
      </c>
      <c r="F15" s="38">
        <f t="shared" si="0"/>
        <v>-50</v>
      </c>
      <c r="G15" s="65">
        <v>309</v>
      </c>
      <c r="H15" s="57">
        <v>253</v>
      </c>
      <c r="I15" s="38">
        <f t="shared" si="1"/>
        <v>22.134387351778656</v>
      </c>
      <c r="J15" s="53">
        <f t="shared" si="2"/>
        <v>3.8834951456310676</v>
      </c>
      <c r="K15" s="53">
        <f t="shared" si="9"/>
        <v>9.4861660079051369</v>
      </c>
      <c r="L15" s="54">
        <f t="shared" si="8"/>
        <v>-5.6026708622740689</v>
      </c>
      <c r="O15" s="79"/>
    </row>
    <row r="16" spans="1:15" x14ac:dyDescent="0.3">
      <c r="A16" s="150"/>
      <c r="B16" s="147"/>
      <c r="C16" s="15" t="s">
        <v>1</v>
      </c>
      <c r="D16" s="94">
        <v>12</v>
      </c>
      <c r="E16" s="75">
        <v>24</v>
      </c>
      <c r="F16" s="39">
        <f t="shared" si="0"/>
        <v>-50</v>
      </c>
      <c r="G16" s="73">
        <v>309</v>
      </c>
      <c r="H16" s="81">
        <v>253</v>
      </c>
      <c r="I16" s="39">
        <f t="shared" si="1"/>
        <v>22.134387351778656</v>
      </c>
      <c r="J16" s="51">
        <f t="shared" si="2"/>
        <v>3.8834951456310676</v>
      </c>
      <c r="K16" s="51">
        <f t="shared" si="9"/>
        <v>9.4861660079051369</v>
      </c>
      <c r="L16" s="52">
        <f t="shared" si="8"/>
        <v>-5.6026708622740689</v>
      </c>
    </row>
    <row r="17" spans="1:12" x14ac:dyDescent="0.3">
      <c r="A17" s="150"/>
      <c r="B17" s="147" t="s">
        <v>7</v>
      </c>
      <c r="C17" s="15" t="s">
        <v>0</v>
      </c>
      <c r="D17" s="93">
        <v>37</v>
      </c>
      <c r="E17" s="74">
        <v>0</v>
      </c>
      <c r="F17" s="38">
        <v>100</v>
      </c>
      <c r="G17" s="65">
        <v>1345</v>
      </c>
      <c r="H17" s="57">
        <v>86</v>
      </c>
      <c r="I17" s="38">
        <f t="shared" si="1"/>
        <v>1463.953488372093</v>
      </c>
      <c r="J17" s="53">
        <f t="shared" si="2"/>
        <v>2.7509293680297398</v>
      </c>
      <c r="K17" s="53">
        <f t="shared" si="9"/>
        <v>0</v>
      </c>
      <c r="L17" s="54">
        <f t="shared" si="8"/>
        <v>2.7509293680297398</v>
      </c>
    </row>
    <row r="18" spans="1:12" x14ac:dyDescent="0.3">
      <c r="A18" s="150"/>
      <c r="B18" s="147"/>
      <c r="C18" s="15" t="s">
        <v>1</v>
      </c>
      <c r="D18" s="94">
        <v>37</v>
      </c>
      <c r="E18" s="75">
        <v>0</v>
      </c>
      <c r="F18" s="39">
        <v>100</v>
      </c>
      <c r="G18" s="73">
        <v>1345</v>
      </c>
      <c r="H18" s="81">
        <v>86</v>
      </c>
      <c r="I18" s="39">
        <f t="shared" si="1"/>
        <v>1463.953488372093</v>
      </c>
      <c r="J18" s="51">
        <f t="shared" si="2"/>
        <v>2.7509293680297398</v>
      </c>
      <c r="K18" s="51">
        <f t="shared" si="9"/>
        <v>0</v>
      </c>
      <c r="L18" s="52">
        <f t="shared" si="8"/>
        <v>2.7509293680297398</v>
      </c>
    </row>
    <row r="19" spans="1:12" x14ac:dyDescent="0.3">
      <c r="A19" s="150"/>
      <c r="B19" s="147" t="s">
        <v>17</v>
      </c>
      <c r="C19" s="15" t="s">
        <v>0</v>
      </c>
      <c r="D19" s="93">
        <v>40</v>
      </c>
      <c r="E19" s="74">
        <v>36</v>
      </c>
      <c r="F19" s="38">
        <f t="shared" si="0"/>
        <v>11.111111111111111</v>
      </c>
      <c r="G19" s="65">
        <v>557</v>
      </c>
      <c r="H19" s="57">
        <v>237</v>
      </c>
      <c r="I19" s="38">
        <f t="shared" si="1"/>
        <v>135.0210970464135</v>
      </c>
      <c r="J19" s="53">
        <f t="shared" si="2"/>
        <v>7.1813285457809695</v>
      </c>
      <c r="K19" s="53">
        <f t="shared" si="9"/>
        <v>15.18987341772152</v>
      </c>
      <c r="L19" s="54">
        <f t="shared" si="8"/>
        <v>-8.0085448719405505</v>
      </c>
    </row>
    <row r="20" spans="1:12" x14ac:dyDescent="0.3">
      <c r="A20" s="150"/>
      <c r="B20" s="147"/>
      <c r="C20" s="15" t="s">
        <v>1</v>
      </c>
      <c r="D20" s="94">
        <v>40</v>
      </c>
      <c r="E20" s="75">
        <v>36</v>
      </c>
      <c r="F20" s="39">
        <f t="shared" si="0"/>
        <v>11.111111111111111</v>
      </c>
      <c r="G20" s="73">
        <v>557</v>
      </c>
      <c r="H20" s="81">
        <v>237</v>
      </c>
      <c r="I20" s="39">
        <f t="shared" si="1"/>
        <v>135.0210970464135</v>
      </c>
      <c r="J20" s="51">
        <f t="shared" si="2"/>
        <v>7.1813285457809695</v>
      </c>
      <c r="K20" s="51">
        <f t="shared" si="9"/>
        <v>15.18987341772152</v>
      </c>
      <c r="L20" s="52">
        <f t="shared" si="8"/>
        <v>-8.0085448719405505</v>
      </c>
    </row>
    <row r="21" spans="1:12" x14ac:dyDescent="0.3">
      <c r="A21" s="150"/>
      <c r="B21" s="147" t="s">
        <v>18</v>
      </c>
      <c r="C21" s="15" t="s">
        <v>0</v>
      </c>
      <c r="D21" s="93">
        <v>18</v>
      </c>
      <c r="E21" s="74">
        <v>6</v>
      </c>
      <c r="F21" s="38">
        <f t="shared" si="0"/>
        <v>200</v>
      </c>
      <c r="G21" s="65">
        <v>4550</v>
      </c>
      <c r="H21" s="57">
        <v>3193</v>
      </c>
      <c r="I21" s="38">
        <f t="shared" si="1"/>
        <v>42.499217037269027</v>
      </c>
      <c r="J21" s="53">
        <f t="shared" si="2"/>
        <v>0.39560439560439559</v>
      </c>
      <c r="K21" s="53">
        <f t="shared" si="9"/>
        <v>0.18791105543376135</v>
      </c>
      <c r="L21" s="54">
        <f t="shared" si="8"/>
        <v>0.20769334017063423</v>
      </c>
    </row>
    <row r="22" spans="1:12" x14ac:dyDescent="0.3">
      <c r="A22" s="150"/>
      <c r="B22" s="147"/>
      <c r="C22" s="15" t="s">
        <v>1</v>
      </c>
      <c r="D22" s="94">
        <v>18</v>
      </c>
      <c r="E22" s="75">
        <v>6</v>
      </c>
      <c r="F22" s="39">
        <f t="shared" si="0"/>
        <v>200</v>
      </c>
      <c r="G22" s="73">
        <v>4550</v>
      </c>
      <c r="H22" s="81">
        <v>3193</v>
      </c>
      <c r="I22" s="39">
        <f t="shared" si="1"/>
        <v>42.499217037269027</v>
      </c>
      <c r="J22" s="51">
        <f t="shared" si="2"/>
        <v>0.39560439560439559</v>
      </c>
      <c r="K22" s="51">
        <f t="shared" si="9"/>
        <v>0.18791105543376135</v>
      </c>
      <c r="L22" s="52">
        <f t="shared" si="8"/>
        <v>0.20769334017063423</v>
      </c>
    </row>
    <row r="23" spans="1:12" x14ac:dyDescent="0.3">
      <c r="A23" s="150"/>
      <c r="B23" s="147" t="s">
        <v>8</v>
      </c>
      <c r="C23" s="15" t="s">
        <v>0</v>
      </c>
      <c r="D23" s="93">
        <v>34</v>
      </c>
      <c r="E23" s="74">
        <v>11</v>
      </c>
      <c r="F23" s="38">
        <f t="shared" si="0"/>
        <v>209.09090909090909</v>
      </c>
      <c r="G23" s="65">
        <v>2318</v>
      </c>
      <c r="H23" s="57">
        <v>1012</v>
      </c>
      <c r="I23" s="38">
        <f t="shared" si="1"/>
        <v>129.0513833992095</v>
      </c>
      <c r="J23" s="53">
        <f t="shared" si="2"/>
        <v>1.4667817083692838</v>
      </c>
      <c r="K23" s="53">
        <f t="shared" si="9"/>
        <v>1.0869565217391304</v>
      </c>
      <c r="L23" s="54">
        <f t="shared" si="8"/>
        <v>0.37982518663015341</v>
      </c>
    </row>
    <row r="24" spans="1:12" x14ac:dyDescent="0.3">
      <c r="A24" s="150"/>
      <c r="B24" s="147"/>
      <c r="C24" s="15" t="s">
        <v>1</v>
      </c>
      <c r="D24" s="94">
        <v>34</v>
      </c>
      <c r="E24" s="75">
        <v>11</v>
      </c>
      <c r="F24" s="39">
        <f t="shared" si="0"/>
        <v>209.09090909090909</v>
      </c>
      <c r="G24" s="73">
        <v>2318</v>
      </c>
      <c r="H24" s="81">
        <v>1012</v>
      </c>
      <c r="I24" s="39">
        <f t="shared" si="1"/>
        <v>129.0513833992095</v>
      </c>
      <c r="J24" s="51">
        <f t="shared" si="2"/>
        <v>1.4667817083692838</v>
      </c>
      <c r="K24" s="51">
        <f t="shared" si="9"/>
        <v>1.0869565217391304</v>
      </c>
      <c r="L24" s="52">
        <f t="shared" si="8"/>
        <v>0.37982518663015341</v>
      </c>
    </row>
    <row r="25" spans="1:12" x14ac:dyDescent="0.3">
      <c r="A25" s="150"/>
      <c r="B25" s="147" t="s">
        <v>9</v>
      </c>
      <c r="C25" s="15" t="s">
        <v>0</v>
      </c>
      <c r="D25" s="93">
        <v>81</v>
      </c>
      <c r="E25" s="74">
        <v>22</v>
      </c>
      <c r="F25" s="38">
        <f t="shared" si="0"/>
        <v>268.18181818181819</v>
      </c>
      <c r="G25" s="65">
        <v>1108</v>
      </c>
      <c r="H25" s="57">
        <v>628</v>
      </c>
      <c r="I25" s="38">
        <f t="shared" si="1"/>
        <v>76.433121019108285</v>
      </c>
      <c r="J25" s="53">
        <f t="shared" si="2"/>
        <v>7.3104693140794224</v>
      </c>
      <c r="K25" s="53">
        <f t="shared" si="9"/>
        <v>3.5031847133757963</v>
      </c>
      <c r="L25" s="54">
        <f t="shared" si="8"/>
        <v>3.8072846007036261</v>
      </c>
    </row>
    <row r="26" spans="1:12" x14ac:dyDescent="0.3">
      <c r="A26" s="150"/>
      <c r="B26" s="147"/>
      <c r="C26" s="15" t="s">
        <v>1</v>
      </c>
      <c r="D26" s="86">
        <v>81</v>
      </c>
      <c r="E26" s="75">
        <v>22</v>
      </c>
      <c r="F26" s="39">
        <f t="shared" si="0"/>
        <v>268.18181818181819</v>
      </c>
      <c r="G26" s="73">
        <v>1108</v>
      </c>
      <c r="H26" s="81">
        <v>628</v>
      </c>
      <c r="I26" s="39">
        <f t="shared" si="1"/>
        <v>76.433121019108285</v>
      </c>
      <c r="J26" s="51">
        <f t="shared" si="2"/>
        <v>7.3104693140794224</v>
      </c>
      <c r="K26" s="51">
        <f t="shared" si="9"/>
        <v>3.5031847133757963</v>
      </c>
      <c r="L26" s="52">
        <f t="shared" si="8"/>
        <v>3.8072846007036261</v>
      </c>
    </row>
    <row r="27" spans="1:12" x14ac:dyDescent="0.3">
      <c r="A27" s="150"/>
      <c r="B27" s="147" t="s">
        <v>10</v>
      </c>
      <c r="C27" s="15" t="s">
        <v>0</v>
      </c>
      <c r="D27" s="100">
        <v>671</v>
      </c>
      <c r="E27" s="74">
        <v>401</v>
      </c>
      <c r="F27" s="38">
        <f t="shared" si="0"/>
        <v>67.331670822942641</v>
      </c>
      <c r="G27" s="64">
        <v>24810</v>
      </c>
      <c r="H27" s="82">
        <v>18724</v>
      </c>
      <c r="I27" s="38">
        <f t="shared" si="1"/>
        <v>32.50373851741081</v>
      </c>
      <c r="J27" s="53">
        <f t="shared" si="2"/>
        <v>2.7045546150745667</v>
      </c>
      <c r="K27" s="53">
        <f t="shared" si="9"/>
        <v>2.1416364024781029</v>
      </c>
      <c r="L27" s="54">
        <f t="shared" si="8"/>
        <v>0.5629182125964638</v>
      </c>
    </row>
    <row r="28" spans="1:12" x14ac:dyDescent="0.3">
      <c r="A28" s="151"/>
      <c r="B28" s="148"/>
      <c r="C28" s="14" t="s">
        <v>1</v>
      </c>
      <c r="D28" s="86">
        <v>671</v>
      </c>
      <c r="E28" s="76">
        <v>401</v>
      </c>
      <c r="F28" s="37">
        <f t="shared" si="0"/>
        <v>67.331670822942641</v>
      </c>
      <c r="G28" s="84">
        <v>24810</v>
      </c>
      <c r="H28" s="89">
        <v>18724</v>
      </c>
      <c r="I28" s="37">
        <f t="shared" si="1"/>
        <v>32.50373851741081</v>
      </c>
      <c r="J28" s="49">
        <f t="shared" si="2"/>
        <v>2.7045546150745667</v>
      </c>
      <c r="K28" s="49">
        <f>E28/H28*100</f>
        <v>2.1416364024781029</v>
      </c>
      <c r="L28" s="50">
        <f>J28-K28</f>
        <v>0.5629182125964638</v>
      </c>
    </row>
    <row r="29" spans="1:12" x14ac:dyDescent="0.3">
      <c r="A29" s="139" t="s">
        <v>19</v>
      </c>
      <c r="B29" s="142" t="s">
        <v>2</v>
      </c>
      <c r="C29" s="16" t="s">
        <v>0</v>
      </c>
      <c r="D29" s="30">
        <f>D31+D33</f>
        <v>2437</v>
      </c>
      <c r="E29" s="31">
        <f>E31+E33</f>
        <v>1380</v>
      </c>
      <c r="F29" s="40">
        <f t="shared" si="0"/>
        <v>76.594202898550719</v>
      </c>
      <c r="G29" s="69">
        <v>36127</v>
      </c>
      <c r="H29" s="87">
        <v>191479</v>
      </c>
      <c r="I29" s="36">
        <f t="shared" si="1"/>
        <v>-81.132656844875939</v>
      </c>
      <c r="J29" s="47">
        <f t="shared" si="2"/>
        <v>6.7456472998034718</v>
      </c>
      <c r="K29" s="47">
        <f t="shared" ref="K29" si="10">E29/H29*100</f>
        <v>0.72070566485097576</v>
      </c>
      <c r="L29" s="48">
        <f>J29-K29</f>
        <v>6.024941634952496</v>
      </c>
    </row>
    <row r="30" spans="1:12" x14ac:dyDescent="0.3">
      <c r="A30" s="140"/>
      <c r="B30" s="143"/>
      <c r="C30" s="17" t="s">
        <v>1</v>
      </c>
      <c r="D30" s="32">
        <v>36127</v>
      </c>
      <c r="E30" s="33">
        <f>E32+E34</f>
        <v>1380</v>
      </c>
      <c r="F30" s="41">
        <f t="shared" si="0"/>
        <v>2517.8985507246375</v>
      </c>
      <c r="G30" s="70">
        <v>36127</v>
      </c>
      <c r="H30" s="88">
        <v>191479</v>
      </c>
      <c r="I30" s="37">
        <f t="shared" si="1"/>
        <v>-81.132656844875939</v>
      </c>
      <c r="J30" s="49">
        <f t="shared" si="2"/>
        <v>100</v>
      </c>
      <c r="K30" s="49">
        <f>E30/H30*100</f>
        <v>0.72070566485097576</v>
      </c>
      <c r="L30" s="50">
        <f>J30-K30</f>
        <v>99.279294335149018</v>
      </c>
    </row>
    <row r="31" spans="1:12" x14ac:dyDescent="0.3">
      <c r="A31" s="140"/>
      <c r="B31" s="144" t="s">
        <v>11</v>
      </c>
      <c r="C31" s="18" t="s">
        <v>0</v>
      </c>
      <c r="D31" s="57">
        <v>887</v>
      </c>
      <c r="E31" s="80">
        <v>411</v>
      </c>
      <c r="F31" s="38">
        <f t="shared" si="0"/>
        <v>115.81508515815085</v>
      </c>
      <c r="G31" s="83">
        <v>15570</v>
      </c>
      <c r="H31" s="90">
        <v>12013</v>
      </c>
      <c r="I31" s="38">
        <f t="shared" si="1"/>
        <v>29.609589611254471</v>
      </c>
      <c r="J31" s="47">
        <f t="shared" si="2"/>
        <v>5.6968529222864479</v>
      </c>
      <c r="K31" s="47">
        <f t="shared" ref="K31:K33" si="11">E31/H31*100</f>
        <v>3.4212935986015149</v>
      </c>
      <c r="L31" s="48">
        <f>J31-K31</f>
        <v>2.275559323684933</v>
      </c>
    </row>
    <row r="32" spans="1:12" x14ac:dyDescent="0.3">
      <c r="A32" s="140"/>
      <c r="B32" s="145"/>
      <c r="C32" s="18" t="s">
        <v>1</v>
      </c>
      <c r="D32" s="86">
        <v>887</v>
      </c>
      <c r="E32" s="75">
        <v>411</v>
      </c>
      <c r="F32" s="39">
        <f t="shared" si="0"/>
        <v>115.81508515815085</v>
      </c>
      <c r="G32" s="73">
        <v>15570</v>
      </c>
      <c r="H32" s="81">
        <v>12013</v>
      </c>
      <c r="I32" s="39">
        <f t="shared" si="1"/>
        <v>29.609589611254471</v>
      </c>
      <c r="J32" s="51">
        <f t="shared" si="2"/>
        <v>5.6968529222864479</v>
      </c>
      <c r="K32" s="51">
        <f t="shared" si="11"/>
        <v>3.4212935986015149</v>
      </c>
      <c r="L32" s="52">
        <f t="shared" ref="L32:L33" si="12">J32-K32</f>
        <v>2.275559323684933</v>
      </c>
    </row>
    <row r="33" spans="1:12" ht="17.25" customHeight="1" x14ac:dyDescent="0.3">
      <c r="A33" s="140"/>
      <c r="B33" s="145" t="s">
        <v>10</v>
      </c>
      <c r="C33" s="18" t="s">
        <v>0</v>
      </c>
      <c r="D33" s="95">
        <v>1550</v>
      </c>
      <c r="E33" s="74">
        <v>969</v>
      </c>
      <c r="F33" s="38">
        <f t="shared" si="0"/>
        <v>59.958720330237355</v>
      </c>
      <c r="G33" s="64">
        <v>20557</v>
      </c>
      <c r="H33" s="82">
        <v>13545</v>
      </c>
      <c r="I33" s="38">
        <f t="shared" si="1"/>
        <v>51.768180140273167</v>
      </c>
      <c r="J33" s="53">
        <f t="shared" si="2"/>
        <v>7.5400107019506741</v>
      </c>
      <c r="K33" s="53">
        <f t="shared" si="11"/>
        <v>7.1539313399778512</v>
      </c>
      <c r="L33" s="54">
        <f t="shared" si="12"/>
        <v>0.38607936197282289</v>
      </c>
    </row>
    <row r="34" spans="1:12" ht="17.25" thickBot="1" x14ac:dyDescent="0.35">
      <c r="A34" s="141"/>
      <c r="B34" s="146"/>
      <c r="C34" s="19" t="s">
        <v>1</v>
      </c>
      <c r="D34" s="96">
        <v>1550</v>
      </c>
      <c r="E34" s="78">
        <v>969</v>
      </c>
      <c r="F34" s="42">
        <f t="shared" si="0"/>
        <v>59.958720330237355</v>
      </c>
      <c r="G34" s="66">
        <v>20557</v>
      </c>
      <c r="H34" s="85">
        <v>13545</v>
      </c>
      <c r="I34" s="42">
        <f t="shared" si="1"/>
        <v>51.768180140273167</v>
      </c>
      <c r="J34" s="55">
        <f t="shared" si="2"/>
        <v>7.5400107019506741</v>
      </c>
      <c r="K34" s="55">
        <f>E34/H34*100</f>
        <v>7.1539313399778512</v>
      </c>
      <c r="L34" s="56">
        <f>J34-K34</f>
        <v>0.38607936197282289</v>
      </c>
    </row>
  </sheetData>
  <mergeCells count="21">
    <mergeCell ref="A29:A34"/>
    <mergeCell ref="B29:B30"/>
    <mergeCell ref="B31:B32"/>
    <mergeCell ref="B33:B34"/>
    <mergeCell ref="B17:B18"/>
    <mergeCell ref="B19:B20"/>
    <mergeCell ref="B21:B22"/>
    <mergeCell ref="B23:B24"/>
    <mergeCell ref="B25:B26"/>
    <mergeCell ref="B27:B28"/>
    <mergeCell ref="A7:A28"/>
    <mergeCell ref="B7:B8"/>
    <mergeCell ref="B9:B10"/>
    <mergeCell ref="B11:B12"/>
    <mergeCell ref="B13:B14"/>
    <mergeCell ref="B15:B16"/>
    <mergeCell ref="J3:L3"/>
    <mergeCell ref="A1:L1"/>
    <mergeCell ref="D3:F3"/>
    <mergeCell ref="G3:I3"/>
    <mergeCell ref="A5:B6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Normal="100" workbookViewId="0">
      <selection activeCell="R17" sqref="R17"/>
    </sheetView>
  </sheetViews>
  <sheetFormatPr defaultColWidth="9" defaultRowHeight="16.5" x14ac:dyDescent="0.3"/>
  <cols>
    <col min="1" max="2" width="9.875" style="3" bestFit="1" customWidth="1"/>
    <col min="3" max="3" width="10" style="3" bestFit="1" customWidth="1"/>
    <col min="4" max="9" width="10.625" style="3" customWidth="1"/>
    <col min="10" max="16384" width="9" style="3"/>
  </cols>
  <sheetData>
    <row r="1" spans="1:15" ht="26.25" x14ac:dyDescent="0.3">
      <c r="A1" s="131" t="s">
        <v>28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5" ht="6.95" customHeight="1" thickBot="1" x14ac:dyDescent="0.35">
      <c r="A2" s="4"/>
      <c r="B2" s="4"/>
      <c r="C2" s="4"/>
      <c r="D2" s="4"/>
      <c r="E2" s="2"/>
      <c r="F2" s="2"/>
      <c r="G2" s="2"/>
      <c r="H2" s="2"/>
      <c r="I2" s="2"/>
    </row>
    <row r="3" spans="1:15" x14ac:dyDescent="0.3">
      <c r="A3" s="5"/>
      <c r="B3" s="6"/>
      <c r="C3" s="7"/>
      <c r="D3" s="132" t="s">
        <v>21</v>
      </c>
      <c r="E3" s="129"/>
      <c r="F3" s="133"/>
      <c r="G3" s="134" t="s">
        <v>22</v>
      </c>
      <c r="H3" s="129"/>
      <c r="I3" s="133"/>
      <c r="J3" s="129" t="s">
        <v>24</v>
      </c>
      <c r="K3" s="129"/>
      <c r="L3" s="130"/>
    </row>
    <row r="4" spans="1:15" x14ac:dyDescent="0.3">
      <c r="A4" s="8"/>
      <c r="B4" s="9"/>
      <c r="C4" s="10"/>
      <c r="D4" s="22" t="s">
        <v>31</v>
      </c>
      <c r="E4" s="23" t="s">
        <v>27</v>
      </c>
      <c r="F4" s="21" t="s">
        <v>23</v>
      </c>
      <c r="G4" s="24" t="s">
        <v>31</v>
      </c>
      <c r="H4" s="23" t="s">
        <v>27</v>
      </c>
      <c r="I4" s="25" t="s">
        <v>23</v>
      </c>
      <c r="J4" s="23" t="s">
        <v>31</v>
      </c>
      <c r="K4" s="23" t="s">
        <v>27</v>
      </c>
      <c r="L4" s="20" t="s">
        <v>25</v>
      </c>
    </row>
    <row r="5" spans="1:15" x14ac:dyDescent="0.3">
      <c r="A5" s="135" t="s">
        <v>15</v>
      </c>
      <c r="B5" s="136"/>
      <c r="C5" s="11" t="s">
        <v>0</v>
      </c>
      <c r="D5" s="26">
        <f>D7+D29</f>
        <v>5119</v>
      </c>
      <c r="E5" s="26">
        <f>E7+E29</f>
        <v>3056</v>
      </c>
      <c r="F5" s="34">
        <f t="shared" ref="F5:F6" si="0">(D5-E5)/E5*100</f>
        <v>67.5065445026178</v>
      </c>
      <c r="G5" s="71">
        <v>99999</v>
      </c>
      <c r="H5" s="61">
        <f>H7+H29</f>
        <v>65582</v>
      </c>
      <c r="I5" s="34">
        <f>(G5-H5)/H5*100</f>
        <v>52.47933884297521</v>
      </c>
      <c r="J5" s="43">
        <f t="shared" ref="J5:K20" si="1">D5/G5*100</f>
        <v>5.1190511905119047</v>
      </c>
      <c r="K5" s="43">
        <f t="shared" si="1"/>
        <v>4.6598151931932543</v>
      </c>
      <c r="L5" s="44">
        <f t="shared" ref="L5:L27" si="2">J5-K5</f>
        <v>0.45923599731865039</v>
      </c>
    </row>
    <row r="6" spans="1:15" x14ac:dyDescent="0.3">
      <c r="A6" s="137"/>
      <c r="B6" s="138"/>
      <c r="C6" s="12" t="s">
        <v>1</v>
      </c>
      <c r="D6" s="28">
        <f>D8+D30</f>
        <v>11457</v>
      </c>
      <c r="E6" s="28">
        <f>E8+E30</f>
        <v>5400</v>
      </c>
      <c r="F6" s="35">
        <f t="shared" si="0"/>
        <v>112.16666666666666</v>
      </c>
      <c r="G6" s="72">
        <v>181850</v>
      </c>
      <c r="H6" s="62">
        <f>H8+H30</f>
        <v>123979</v>
      </c>
      <c r="I6" s="35">
        <f>(G6-H6)/H6*100</f>
        <v>46.678066446736949</v>
      </c>
      <c r="J6" s="45">
        <f t="shared" si="1"/>
        <v>6.3002474566950779</v>
      </c>
      <c r="K6" s="45">
        <f>E6/H6*100</f>
        <v>4.355576347607256</v>
      </c>
      <c r="L6" s="46">
        <f t="shared" si="2"/>
        <v>1.9446711090878219</v>
      </c>
      <c r="O6" s="79"/>
    </row>
    <row r="7" spans="1:15" x14ac:dyDescent="0.3">
      <c r="A7" s="149" t="s">
        <v>16</v>
      </c>
      <c r="B7" s="142" t="s">
        <v>2</v>
      </c>
      <c r="C7" s="13" t="s">
        <v>0</v>
      </c>
      <c r="D7" s="30">
        <v>3148</v>
      </c>
      <c r="E7" s="30">
        <f>E9+E11+E13+E15+E17+E19+E21+E23+E25+E27</f>
        <v>1144</v>
      </c>
      <c r="F7" s="36">
        <f>(D7-E7)/E7*100</f>
        <v>175.17482517482517</v>
      </c>
      <c r="G7" s="67">
        <v>59592</v>
      </c>
      <c r="H7" s="91">
        <f>H9+H11+H13+H15+H17+H19+H21+H23+H25+H27</f>
        <v>38709</v>
      </c>
      <c r="I7" s="36">
        <f>(G7-H7)/H7*100</f>
        <v>53.948694102146789</v>
      </c>
      <c r="J7" s="47">
        <f t="shared" si="1"/>
        <v>5.2825882668814605</v>
      </c>
      <c r="K7" s="47">
        <f t="shared" si="1"/>
        <v>2.9553850525717533</v>
      </c>
      <c r="L7" s="48">
        <f t="shared" si="2"/>
        <v>2.3272032143097072</v>
      </c>
    </row>
    <row r="8" spans="1:15" x14ac:dyDescent="0.3">
      <c r="A8" s="150"/>
      <c r="B8" s="143"/>
      <c r="C8" s="14" t="s">
        <v>1</v>
      </c>
      <c r="D8" s="32">
        <v>7049</v>
      </c>
      <c r="E8" s="32">
        <f>E10+E12+E14+E16+E18+E20+E22+E24+E26+E28</f>
        <v>2108</v>
      </c>
      <c r="F8" s="37">
        <f>(D8-E8)/E8*100</f>
        <v>234.39278937381403</v>
      </c>
      <c r="G8" s="68">
        <v>105316</v>
      </c>
      <c r="H8" s="92">
        <f>H10+H12+H14+H16+H18+H20+H22+H24+H26+H28</f>
        <v>71548</v>
      </c>
      <c r="I8" s="37">
        <f>(G8-H8)/H8*100</f>
        <v>47.196287806787055</v>
      </c>
      <c r="J8" s="49">
        <f t="shared" si="1"/>
        <v>6.6931900186106574</v>
      </c>
      <c r="K8" s="49">
        <f>E8/H8*100</f>
        <v>2.9462738301559792</v>
      </c>
      <c r="L8" s="50">
        <f t="shared" si="2"/>
        <v>3.7469161884546782</v>
      </c>
    </row>
    <row r="9" spans="1:15" x14ac:dyDescent="0.3">
      <c r="A9" s="150"/>
      <c r="B9" s="152" t="s">
        <v>3</v>
      </c>
      <c r="C9" s="15" t="s">
        <v>0</v>
      </c>
      <c r="D9" s="77">
        <v>85</v>
      </c>
      <c r="E9" s="77">
        <v>51</v>
      </c>
      <c r="F9" s="38">
        <f t="shared" ref="F9:F34" si="3">(D9-E9)/E9*100</f>
        <v>66.666666666666657</v>
      </c>
      <c r="G9" s="83">
        <v>2934</v>
      </c>
      <c r="H9" s="90">
        <v>1719</v>
      </c>
      <c r="I9" s="38">
        <f>(G9-H9)/H9*100</f>
        <v>70.680628272251312</v>
      </c>
      <c r="J9" s="47">
        <f t="shared" si="1"/>
        <v>2.8970688479890936</v>
      </c>
      <c r="K9" s="47">
        <f t="shared" si="1"/>
        <v>2.9668411867364748</v>
      </c>
      <c r="L9" s="48">
        <f t="shared" si="2"/>
        <v>-6.9772338747381202E-2</v>
      </c>
    </row>
    <row r="10" spans="1:15" x14ac:dyDescent="0.3">
      <c r="A10" s="150"/>
      <c r="B10" s="147"/>
      <c r="C10" s="15" t="s">
        <v>1</v>
      </c>
      <c r="D10" s="59">
        <v>201</v>
      </c>
      <c r="E10" s="59">
        <v>79</v>
      </c>
      <c r="F10" s="39">
        <f t="shared" si="3"/>
        <v>154.43037974683546</v>
      </c>
      <c r="G10" s="73">
        <v>4096</v>
      </c>
      <c r="H10" s="81">
        <v>3018</v>
      </c>
      <c r="I10" s="39">
        <f t="shared" ref="I10:I34" si="4">(G10-H10)/H10*100</f>
        <v>35.719019218025181</v>
      </c>
      <c r="J10" s="51">
        <f t="shared" si="1"/>
        <v>4.9072265625</v>
      </c>
      <c r="K10" s="51">
        <f>E10/H10*100</f>
        <v>2.617627567925779</v>
      </c>
      <c r="L10" s="52">
        <f t="shared" si="2"/>
        <v>2.289598994574221</v>
      </c>
    </row>
    <row r="11" spans="1:15" x14ac:dyDescent="0.3">
      <c r="A11" s="150"/>
      <c r="B11" s="147" t="s">
        <v>4</v>
      </c>
      <c r="C11" s="15" t="s">
        <v>0</v>
      </c>
      <c r="D11" s="58">
        <v>367</v>
      </c>
      <c r="E11" s="58">
        <v>440</v>
      </c>
      <c r="F11" s="38">
        <f t="shared" si="3"/>
        <v>-16.590909090909093</v>
      </c>
      <c r="G11" s="65">
        <v>16752</v>
      </c>
      <c r="H11" s="57">
        <v>11982</v>
      </c>
      <c r="I11" s="38">
        <f t="shared" si="4"/>
        <v>39.809714571857782</v>
      </c>
      <c r="J11" s="53">
        <f t="shared" si="1"/>
        <v>2.1907831900668575</v>
      </c>
      <c r="K11" s="53">
        <f t="shared" si="1"/>
        <v>3.6721749290602568</v>
      </c>
      <c r="L11" s="54">
        <f t="shared" si="2"/>
        <v>-1.4813917389933993</v>
      </c>
    </row>
    <row r="12" spans="1:15" x14ac:dyDescent="0.3">
      <c r="A12" s="150"/>
      <c r="B12" s="147"/>
      <c r="C12" s="15" t="s">
        <v>1</v>
      </c>
      <c r="D12" s="59">
        <v>817</v>
      </c>
      <c r="E12" s="59">
        <v>858</v>
      </c>
      <c r="F12" s="39">
        <f t="shared" si="3"/>
        <v>-4.7785547785547786</v>
      </c>
      <c r="G12" s="73">
        <v>26241</v>
      </c>
      <c r="H12" s="81">
        <v>19328</v>
      </c>
      <c r="I12" s="39">
        <f t="shared" si="4"/>
        <v>35.766763245033111</v>
      </c>
      <c r="J12" s="51">
        <f t="shared" si="1"/>
        <v>3.1134484204108075</v>
      </c>
      <c r="K12" s="51">
        <f t="shared" si="1"/>
        <v>4.4391556291390728</v>
      </c>
      <c r="L12" s="52">
        <f t="shared" si="2"/>
        <v>-1.3257072087282653</v>
      </c>
    </row>
    <row r="13" spans="1:15" x14ac:dyDescent="0.3">
      <c r="A13" s="150"/>
      <c r="B13" s="147" t="s">
        <v>5</v>
      </c>
      <c r="C13" s="15" t="s">
        <v>0</v>
      </c>
      <c r="D13" s="58">
        <v>7</v>
      </c>
      <c r="E13" s="58">
        <v>17</v>
      </c>
      <c r="F13" s="38">
        <f t="shared" si="3"/>
        <v>-58.82352941176471</v>
      </c>
      <c r="G13" s="65">
        <v>272</v>
      </c>
      <c r="H13" s="57">
        <v>129</v>
      </c>
      <c r="I13" s="38">
        <f t="shared" si="4"/>
        <v>110.85271317829456</v>
      </c>
      <c r="J13" s="53">
        <f t="shared" si="1"/>
        <v>2.5735294117647056</v>
      </c>
      <c r="K13" s="53">
        <f t="shared" si="1"/>
        <v>13.178294573643413</v>
      </c>
      <c r="L13" s="54">
        <f t="shared" si="2"/>
        <v>-10.604765161878706</v>
      </c>
    </row>
    <row r="14" spans="1:15" x14ac:dyDescent="0.3">
      <c r="A14" s="150"/>
      <c r="B14" s="147"/>
      <c r="C14" s="15" t="s">
        <v>1</v>
      </c>
      <c r="D14" s="59">
        <v>12</v>
      </c>
      <c r="E14" s="59">
        <v>35</v>
      </c>
      <c r="F14" s="39">
        <f t="shared" si="3"/>
        <v>-65.714285714285708</v>
      </c>
      <c r="G14" s="73">
        <v>348</v>
      </c>
      <c r="H14" s="81">
        <v>190</v>
      </c>
      <c r="I14" s="39">
        <f t="shared" si="4"/>
        <v>83.15789473684211</v>
      </c>
      <c r="J14" s="51">
        <f t="shared" si="1"/>
        <v>3.4482758620689653</v>
      </c>
      <c r="K14" s="51">
        <f t="shared" si="1"/>
        <v>18.421052631578945</v>
      </c>
      <c r="L14" s="52">
        <f t="shared" si="2"/>
        <v>-14.972776769509981</v>
      </c>
    </row>
    <row r="15" spans="1:15" x14ac:dyDescent="0.3">
      <c r="A15" s="150"/>
      <c r="B15" s="147" t="s">
        <v>6</v>
      </c>
      <c r="C15" s="15" t="s">
        <v>0</v>
      </c>
      <c r="D15" s="58">
        <v>17</v>
      </c>
      <c r="E15" s="58">
        <v>28</v>
      </c>
      <c r="F15" s="38">
        <f t="shared" si="3"/>
        <v>-39.285714285714285</v>
      </c>
      <c r="G15" s="65">
        <v>857</v>
      </c>
      <c r="H15" s="57">
        <v>444</v>
      </c>
      <c r="I15" s="38">
        <f t="shared" si="4"/>
        <v>93.018018018018026</v>
      </c>
      <c r="J15" s="53">
        <f t="shared" si="1"/>
        <v>1.9836639439906651</v>
      </c>
      <c r="K15" s="53">
        <f t="shared" si="1"/>
        <v>6.3063063063063058</v>
      </c>
      <c r="L15" s="54">
        <f t="shared" si="2"/>
        <v>-4.3226423623156407</v>
      </c>
      <c r="O15" s="79"/>
    </row>
    <row r="16" spans="1:15" x14ac:dyDescent="0.3">
      <c r="A16" s="150"/>
      <c r="B16" s="147"/>
      <c r="C16" s="15" t="s">
        <v>1</v>
      </c>
      <c r="D16" s="59">
        <v>29</v>
      </c>
      <c r="E16" s="59">
        <v>52</v>
      </c>
      <c r="F16" s="39">
        <f t="shared" si="3"/>
        <v>-44.230769230769226</v>
      </c>
      <c r="G16" s="73">
        <v>1166</v>
      </c>
      <c r="H16" s="81">
        <v>697</v>
      </c>
      <c r="I16" s="39">
        <f t="shared" si="4"/>
        <v>67.288378766140596</v>
      </c>
      <c r="J16" s="51">
        <f t="shared" si="1"/>
        <v>2.4871355060034306</v>
      </c>
      <c r="K16" s="51">
        <f t="shared" si="1"/>
        <v>7.4605451936872305</v>
      </c>
      <c r="L16" s="52">
        <f t="shared" si="2"/>
        <v>-4.9734096876837999</v>
      </c>
    </row>
    <row r="17" spans="1:17" x14ac:dyDescent="0.3">
      <c r="A17" s="150"/>
      <c r="B17" s="147" t="s">
        <v>7</v>
      </c>
      <c r="C17" s="15" t="s">
        <v>0</v>
      </c>
      <c r="D17" s="58">
        <v>27</v>
      </c>
      <c r="E17" s="58">
        <v>0</v>
      </c>
      <c r="F17" s="38">
        <v>100</v>
      </c>
      <c r="G17" s="65">
        <v>1489</v>
      </c>
      <c r="H17" s="57">
        <v>92</v>
      </c>
      <c r="I17" s="38">
        <f t="shared" si="4"/>
        <v>1518.4782608695652</v>
      </c>
      <c r="J17" s="53">
        <f t="shared" si="1"/>
        <v>1.8132975151108126</v>
      </c>
      <c r="K17" s="53">
        <f t="shared" si="1"/>
        <v>0</v>
      </c>
      <c r="L17" s="54">
        <f t="shared" si="2"/>
        <v>1.8132975151108126</v>
      </c>
    </row>
    <row r="18" spans="1:17" x14ac:dyDescent="0.3">
      <c r="A18" s="150"/>
      <c r="B18" s="147"/>
      <c r="C18" s="15" t="s">
        <v>1</v>
      </c>
      <c r="D18" s="59">
        <v>64</v>
      </c>
      <c r="E18" s="59">
        <v>0</v>
      </c>
      <c r="F18" s="39">
        <v>100</v>
      </c>
      <c r="G18" s="73">
        <v>2834</v>
      </c>
      <c r="H18" s="81">
        <v>178</v>
      </c>
      <c r="I18" s="39">
        <f t="shared" si="4"/>
        <v>1492.1348314606741</v>
      </c>
      <c r="J18" s="51">
        <f t="shared" si="1"/>
        <v>2.2582921665490474</v>
      </c>
      <c r="K18" s="51">
        <f t="shared" si="1"/>
        <v>0</v>
      </c>
      <c r="L18" s="52">
        <f t="shared" si="2"/>
        <v>2.2582921665490474</v>
      </c>
    </row>
    <row r="19" spans="1:17" x14ac:dyDescent="0.3">
      <c r="A19" s="150"/>
      <c r="B19" s="147" t="s">
        <v>17</v>
      </c>
      <c r="C19" s="15" t="s">
        <v>0</v>
      </c>
      <c r="D19" s="58">
        <v>28</v>
      </c>
      <c r="E19" s="58">
        <v>58</v>
      </c>
      <c r="F19" s="38">
        <f t="shared" si="3"/>
        <v>-51.724137931034484</v>
      </c>
      <c r="G19" s="65">
        <v>987</v>
      </c>
      <c r="H19" s="57">
        <v>394</v>
      </c>
      <c r="I19" s="38">
        <f t="shared" si="4"/>
        <v>150.50761421319797</v>
      </c>
      <c r="J19" s="53">
        <f t="shared" si="1"/>
        <v>2.8368794326241136</v>
      </c>
      <c r="K19" s="53">
        <f t="shared" si="1"/>
        <v>14.720812182741117</v>
      </c>
      <c r="L19" s="54">
        <f t="shared" si="2"/>
        <v>-11.883932750117003</v>
      </c>
      <c r="Q19" s="79"/>
    </row>
    <row r="20" spans="1:17" x14ac:dyDescent="0.3">
      <c r="A20" s="150"/>
      <c r="B20" s="147"/>
      <c r="C20" s="15" t="s">
        <v>1</v>
      </c>
      <c r="D20" s="59">
        <v>68</v>
      </c>
      <c r="E20" s="59">
        <v>94</v>
      </c>
      <c r="F20" s="39">
        <f t="shared" si="3"/>
        <v>-27.659574468085108</v>
      </c>
      <c r="G20" s="73">
        <v>1544</v>
      </c>
      <c r="H20" s="81">
        <v>631</v>
      </c>
      <c r="I20" s="39">
        <f t="shared" si="4"/>
        <v>144.69096671949288</v>
      </c>
      <c r="J20" s="51">
        <f t="shared" si="1"/>
        <v>4.4041450777202069</v>
      </c>
      <c r="K20" s="51">
        <f t="shared" si="1"/>
        <v>14.896988906497624</v>
      </c>
      <c r="L20" s="52">
        <f t="shared" si="2"/>
        <v>-10.492843828777417</v>
      </c>
    </row>
    <row r="21" spans="1:17" x14ac:dyDescent="0.3">
      <c r="A21" s="150"/>
      <c r="B21" s="147" t="s">
        <v>18</v>
      </c>
      <c r="C21" s="15" t="s">
        <v>0</v>
      </c>
      <c r="D21" s="58">
        <v>56</v>
      </c>
      <c r="E21" s="58">
        <v>43</v>
      </c>
      <c r="F21" s="38">
        <f t="shared" si="3"/>
        <v>30.232558139534881</v>
      </c>
      <c r="G21" s="65">
        <v>4425</v>
      </c>
      <c r="H21" s="57">
        <v>3543</v>
      </c>
      <c r="I21" s="38">
        <f t="shared" si="4"/>
        <v>24.894157493649448</v>
      </c>
      <c r="J21" s="53">
        <f t="shared" ref="J21:K27" si="5">D21/G21*100</f>
        <v>1.2655367231638417</v>
      </c>
      <c r="K21" s="53">
        <f t="shared" si="5"/>
        <v>1.213660739486311</v>
      </c>
      <c r="L21" s="54">
        <f t="shared" si="2"/>
        <v>5.1875983677530657E-2</v>
      </c>
    </row>
    <row r="22" spans="1:17" x14ac:dyDescent="0.3">
      <c r="A22" s="150"/>
      <c r="B22" s="147"/>
      <c r="C22" s="15" t="s">
        <v>1</v>
      </c>
      <c r="D22" s="59">
        <v>74</v>
      </c>
      <c r="E22" s="59">
        <v>49</v>
      </c>
      <c r="F22" s="39">
        <f t="shared" si="3"/>
        <v>51.020408163265309</v>
      </c>
      <c r="G22" s="73">
        <v>8975</v>
      </c>
      <c r="H22" s="81">
        <v>6736</v>
      </c>
      <c r="I22" s="39">
        <f t="shared" si="4"/>
        <v>33.239311163895486</v>
      </c>
      <c r="J22" s="51">
        <f t="shared" si="5"/>
        <v>0.8245125348189416</v>
      </c>
      <c r="K22" s="51">
        <f t="shared" si="5"/>
        <v>0.7274346793349169</v>
      </c>
      <c r="L22" s="52">
        <f t="shared" si="2"/>
        <v>9.70778554840247E-2</v>
      </c>
    </row>
    <row r="23" spans="1:17" x14ac:dyDescent="0.3">
      <c r="A23" s="150"/>
      <c r="B23" s="147" t="s">
        <v>8</v>
      </c>
      <c r="C23" s="15" t="s">
        <v>0</v>
      </c>
      <c r="D23" s="58">
        <v>28</v>
      </c>
      <c r="E23" s="58">
        <v>21</v>
      </c>
      <c r="F23" s="38">
        <f t="shared" si="3"/>
        <v>33.333333333333329</v>
      </c>
      <c r="G23" s="65">
        <v>5002</v>
      </c>
      <c r="H23" s="57">
        <v>1702</v>
      </c>
      <c r="I23" s="38">
        <f t="shared" si="4"/>
        <v>193.88954171562867</v>
      </c>
      <c r="J23" s="53">
        <f t="shared" si="5"/>
        <v>0.55977608956417435</v>
      </c>
      <c r="K23" s="53">
        <f t="shared" si="5"/>
        <v>1.2338425381903642</v>
      </c>
      <c r="L23" s="54">
        <f t="shared" si="2"/>
        <v>-0.67406644862618981</v>
      </c>
    </row>
    <row r="24" spans="1:17" x14ac:dyDescent="0.3">
      <c r="A24" s="150"/>
      <c r="B24" s="147"/>
      <c r="C24" s="15" t="s">
        <v>1</v>
      </c>
      <c r="D24" s="59">
        <v>62</v>
      </c>
      <c r="E24" s="59">
        <v>32</v>
      </c>
      <c r="F24" s="39">
        <f t="shared" si="3"/>
        <v>93.75</v>
      </c>
      <c r="G24" s="73">
        <v>7320</v>
      </c>
      <c r="H24" s="81">
        <v>2714</v>
      </c>
      <c r="I24" s="39">
        <f t="shared" si="4"/>
        <v>169.71260132645543</v>
      </c>
      <c r="J24" s="51">
        <f t="shared" si="5"/>
        <v>0.84699453551912562</v>
      </c>
      <c r="K24" s="51">
        <f t="shared" si="5"/>
        <v>1.1790714812085483</v>
      </c>
      <c r="L24" s="52">
        <f t="shared" si="2"/>
        <v>-0.3320769456894227</v>
      </c>
    </row>
    <row r="25" spans="1:17" x14ac:dyDescent="0.3">
      <c r="A25" s="150"/>
      <c r="B25" s="147" t="s">
        <v>9</v>
      </c>
      <c r="C25" s="15" t="s">
        <v>0</v>
      </c>
      <c r="D25" s="58">
        <v>45</v>
      </c>
      <c r="E25" s="58">
        <v>17</v>
      </c>
      <c r="F25" s="38">
        <f t="shared" si="3"/>
        <v>164.70588235294116</v>
      </c>
      <c r="G25" s="65">
        <v>1492</v>
      </c>
      <c r="H25" s="57">
        <v>405</v>
      </c>
      <c r="I25" s="38">
        <f t="shared" si="4"/>
        <v>268.39506172839504</v>
      </c>
      <c r="J25" s="53">
        <f t="shared" si="5"/>
        <v>3.0160857908847185</v>
      </c>
      <c r="K25" s="53">
        <f t="shared" si="5"/>
        <v>4.1975308641975309</v>
      </c>
      <c r="L25" s="54">
        <f t="shared" si="2"/>
        <v>-1.1814450733128123</v>
      </c>
    </row>
    <row r="26" spans="1:17" x14ac:dyDescent="0.3">
      <c r="A26" s="150"/>
      <c r="B26" s="147"/>
      <c r="C26" s="15" t="s">
        <v>1</v>
      </c>
      <c r="D26" s="59">
        <v>126</v>
      </c>
      <c r="E26" s="59">
        <v>39</v>
      </c>
      <c r="F26" s="39">
        <f t="shared" si="3"/>
        <v>223.07692307692309</v>
      </c>
      <c r="G26" s="73">
        <v>2600</v>
      </c>
      <c r="H26" s="81">
        <v>1033</v>
      </c>
      <c r="I26" s="39">
        <f t="shared" si="4"/>
        <v>151.69409486931269</v>
      </c>
      <c r="J26" s="51">
        <f t="shared" si="5"/>
        <v>4.8461538461538458</v>
      </c>
      <c r="K26" s="51">
        <f t="shared" si="5"/>
        <v>3.77541142303969</v>
      </c>
      <c r="L26" s="52">
        <f t="shared" si="2"/>
        <v>1.0707424231141558</v>
      </c>
    </row>
    <row r="27" spans="1:17" x14ac:dyDescent="0.3">
      <c r="A27" s="150"/>
      <c r="B27" s="147" t="s">
        <v>10</v>
      </c>
      <c r="C27" s="15" t="s">
        <v>0</v>
      </c>
      <c r="D27" s="58">
        <v>517</v>
      </c>
      <c r="E27" s="58">
        <v>469</v>
      </c>
      <c r="F27" s="38">
        <f t="shared" si="3"/>
        <v>10.23454157782516</v>
      </c>
      <c r="G27" s="64">
        <v>25382</v>
      </c>
      <c r="H27" s="82">
        <v>18299</v>
      </c>
      <c r="I27" s="38">
        <f t="shared" si="4"/>
        <v>38.707033171211542</v>
      </c>
      <c r="J27" s="53">
        <f t="shared" si="5"/>
        <v>2.0368765266724451</v>
      </c>
      <c r="K27" s="53">
        <f t="shared" si="5"/>
        <v>2.562981583693098</v>
      </c>
      <c r="L27" s="54">
        <f t="shared" si="2"/>
        <v>-0.52610505702065291</v>
      </c>
    </row>
    <row r="28" spans="1:17" x14ac:dyDescent="0.3">
      <c r="A28" s="151"/>
      <c r="B28" s="148"/>
      <c r="C28" s="14" t="s">
        <v>1</v>
      </c>
      <c r="D28" s="63">
        <v>1188</v>
      </c>
      <c r="E28" s="63">
        <v>870</v>
      </c>
      <c r="F28" s="37">
        <f t="shared" si="3"/>
        <v>36.551724137931032</v>
      </c>
      <c r="G28" s="84">
        <v>50192</v>
      </c>
      <c r="H28" s="89">
        <v>37023</v>
      </c>
      <c r="I28" s="37">
        <f t="shared" si="4"/>
        <v>35.569780946978909</v>
      </c>
      <c r="J28" s="49">
        <f>D28/G28*100</f>
        <v>2.3669110615237487</v>
      </c>
      <c r="K28" s="49">
        <f>E28/H28*100</f>
        <v>2.3498906085406368</v>
      </c>
      <c r="L28" s="50">
        <f>J28-K28</f>
        <v>1.7020452983111944E-2</v>
      </c>
    </row>
    <row r="29" spans="1:17" x14ac:dyDescent="0.3">
      <c r="A29" s="139" t="s">
        <v>19</v>
      </c>
      <c r="B29" s="142" t="s">
        <v>2</v>
      </c>
      <c r="C29" s="16" t="s">
        <v>0</v>
      </c>
      <c r="D29" s="30">
        <f>D31+D33</f>
        <v>1971</v>
      </c>
      <c r="E29" s="30">
        <f>E31+E33</f>
        <v>1912</v>
      </c>
      <c r="F29" s="40">
        <f t="shared" si="3"/>
        <v>3.0857740585774058</v>
      </c>
      <c r="G29" s="69">
        <v>40407</v>
      </c>
      <c r="H29" s="87">
        <v>26873</v>
      </c>
      <c r="I29" s="36">
        <f t="shared" si="4"/>
        <v>50.362817698061249</v>
      </c>
      <c r="J29" s="47">
        <f>D29/G29*100</f>
        <v>4.8778676961912542</v>
      </c>
      <c r="K29" s="47">
        <f t="shared" ref="K29" si="6">E29/H29*100</f>
        <v>7.1149480891601238</v>
      </c>
      <c r="L29" s="48">
        <f>J29-K29</f>
        <v>-2.2370803929688696</v>
      </c>
    </row>
    <row r="30" spans="1:17" x14ac:dyDescent="0.3">
      <c r="A30" s="140"/>
      <c r="B30" s="143"/>
      <c r="C30" s="17" t="s">
        <v>1</v>
      </c>
      <c r="D30" s="32">
        <f>D32+D34</f>
        <v>4408</v>
      </c>
      <c r="E30" s="32">
        <f>E32+E34</f>
        <v>3292</v>
      </c>
      <c r="F30" s="41">
        <f t="shared" si="3"/>
        <v>33.900364520048605</v>
      </c>
      <c r="G30" s="70">
        <v>76534</v>
      </c>
      <c r="H30" s="88">
        <v>52431</v>
      </c>
      <c r="I30" s="37">
        <f t="shared" si="4"/>
        <v>45.970895081154275</v>
      </c>
      <c r="J30" s="49">
        <f>D30/G30*100</f>
        <v>5.7595317113962423</v>
      </c>
      <c r="K30" s="49">
        <f>E30/H30*100</f>
        <v>6.2787282332970955</v>
      </c>
      <c r="L30" s="50">
        <f>J30-K30</f>
        <v>-0.51919652190085319</v>
      </c>
    </row>
    <row r="31" spans="1:17" x14ac:dyDescent="0.3">
      <c r="A31" s="140"/>
      <c r="B31" s="144" t="s">
        <v>11</v>
      </c>
      <c r="C31" s="18" t="s">
        <v>0</v>
      </c>
      <c r="D31" s="77">
        <v>714</v>
      </c>
      <c r="E31" s="77">
        <v>564</v>
      </c>
      <c r="F31" s="38">
        <f t="shared" si="3"/>
        <v>26.595744680851062</v>
      </c>
      <c r="G31" s="83">
        <v>15845</v>
      </c>
      <c r="H31" s="90">
        <v>11212</v>
      </c>
      <c r="I31" s="38">
        <f t="shared" si="4"/>
        <v>41.321798073492687</v>
      </c>
      <c r="J31" s="47">
        <f>D31/G31*100</f>
        <v>4.5061533606816031</v>
      </c>
      <c r="K31" s="47">
        <f t="shared" ref="K31:K33" si="7">E31/H31*100</f>
        <v>5.0303246521584013</v>
      </c>
      <c r="L31" s="48">
        <f>J31-K31</f>
        <v>-0.5241712914767982</v>
      </c>
    </row>
    <row r="32" spans="1:17" x14ac:dyDescent="0.3">
      <c r="A32" s="140"/>
      <c r="B32" s="145"/>
      <c r="C32" s="18" t="s">
        <v>1</v>
      </c>
      <c r="D32" s="59">
        <v>1601</v>
      </c>
      <c r="E32" s="59">
        <v>975</v>
      </c>
      <c r="F32" s="39">
        <f t="shared" si="3"/>
        <v>64.205128205128204</v>
      </c>
      <c r="G32" s="73">
        <v>31415</v>
      </c>
      <c r="H32" s="81">
        <v>23225</v>
      </c>
      <c r="I32" s="39">
        <f t="shared" si="4"/>
        <v>35.26372443487621</v>
      </c>
      <c r="J32" s="51">
        <f t="shared" ref="J32:J33" si="8">D32/G32*100</f>
        <v>5.0962915804551967</v>
      </c>
      <c r="K32" s="51">
        <f t="shared" si="7"/>
        <v>4.1980624327233578</v>
      </c>
      <c r="L32" s="52">
        <f t="shared" ref="L32:L33" si="9">J32-K32</f>
        <v>0.89822914773183893</v>
      </c>
    </row>
    <row r="33" spans="1:12" ht="17.25" customHeight="1" x14ac:dyDescent="0.3">
      <c r="A33" s="140"/>
      <c r="B33" s="145" t="s">
        <v>10</v>
      </c>
      <c r="C33" s="18" t="s">
        <v>0</v>
      </c>
      <c r="D33" s="58">
        <v>1257</v>
      </c>
      <c r="E33" s="58">
        <v>1348</v>
      </c>
      <c r="F33" s="38">
        <f t="shared" si="3"/>
        <v>-6.7507418397626111</v>
      </c>
      <c r="G33" s="64">
        <v>24562</v>
      </c>
      <c r="H33" s="82">
        <v>15661</v>
      </c>
      <c r="I33" s="38">
        <f t="shared" si="4"/>
        <v>56.835451120618096</v>
      </c>
      <c r="J33" s="53">
        <f t="shared" si="8"/>
        <v>5.1176614282224575</v>
      </c>
      <c r="K33" s="53">
        <f t="shared" si="7"/>
        <v>8.6073686226933148</v>
      </c>
      <c r="L33" s="54">
        <f t="shared" si="9"/>
        <v>-3.4897071944708573</v>
      </c>
    </row>
    <row r="34" spans="1:12" ht="17.25" thickBot="1" x14ac:dyDescent="0.35">
      <c r="A34" s="141"/>
      <c r="B34" s="146"/>
      <c r="C34" s="19" t="s">
        <v>1</v>
      </c>
      <c r="D34" s="60">
        <v>2807</v>
      </c>
      <c r="E34" s="60">
        <v>2317</v>
      </c>
      <c r="F34" s="42">
        <f t="shared" si="3"/>
        <v>21.148036253776432</v>
      </c>
      <c r="G34" s="66">
        <v>45119</v>
      </c>
      <c r="H34" s="85">
        <v>29206</v>
      </c>
      <c r="I34" s="42">
        <f t="shared" si="4"/>
        <v>54.48537971649661</v>
      </c>
      <c r="J34" s="55">
        <f>D34/G34*100</f>
        <v>6.2213258272568099</v>
      </c>
      <c r="K34" s="55">
        <f>E34/H34*100</f>
        <v>7.9333013764295011</v>
      </c>
      <c r="L34" s="56">
        <f>J34-K34</f>
        <v>-1.7119755491726911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39370078740157483" right="0.39370078740157483" top="0.15748031496062992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D8" sqref="D8"/>
    </sheetView>
  </sheetViews>
  <sheetFormatPr defaultRowHeight="16.5" x14ac:dyDescent="0.3"/>
  <sheetData>
    <row r="1" spans="1:12" ht="26.25" x14ac:dyDescent="0.3">
      <c r="A1" s="131" t="s">
        <v>32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 ht="17.25" thickBot="1" x14ac:dyDescent="0.35">
      <c r="A2" s="4"/>
      <c r="B2" s="4"/>
      <c r="C2" s="4"/>
      <c r="D2" s="4"/>
      <c r="E2" s="2"/>
      <c r="F2" s="2"/>
      <c r="G2" s="2"/>
      <c r="H2" s="2"/>
      <c r="I2" s="2"/>
      <c r="J2" s="3"/>
      <c r="K2" s="3"/>
      <c r="L2" s="3"/>
    </row>
    <row r="3" spans="1:12" x14ac:dyDescent="0.3">
      <c r="A3" s="5"/>
      <c r="B3" s="6"/>
      <c r="C3" s="7"/>
      <c r="D3" s="132" t="s">
        <v>21</v>
      </c>
      <c r="E3" s="129"/>
      <c r="F3" s="133"/>
      <c r="G3" s="134" t="s">
        <v>22</v>
      </c>
      <c r="H3" s="129"/>
      <c r="I3" s="133"/>
      <c r="J3" s="129" t="s">
        <v>24</v>
      </c>
      <c r="K3" s="129"/>
      <c r="L3" s="130"/>
    </row>
    <row r="4" spans="1:12" x14ac:dyDescent="0.3">
      <c r="A4" s="8"/>
      <c r="B4" s="9"/>
      <c r="C4" s="10"/>
      <c r="D4" s="22" t="s">
        <v>31</v>
      </c>
      <c r="E4" s="23" t="s">
        <v>27</v>
      </c>
      <c r="F4" s="21" t="s">
        <v>23</v>
      </c>
      <c r="G4" s="24" t="s">
        <v>31</v>
      </c>
      <c r="H4" s="23" t="s">
        <v>27</v>
      </c>
      <c r="I4" s="25" t="s">
        <v>23</v>
      </c>
      <c r="J4" s="23" t="s">
        <v>31</v>
      </c>
      <c r="K4" s="23" t="s">
        <v>27</v>
      </c>
      <c r="L4" s="20" t="s">
        <v>25</v>
      </c>
    </row>
    <row r="5" spans="1:12" x14ac:dyDescent="0.3">
      <c r="A5" s="135" t="s">
        <v>15</v>
      </c>
      <c r="B5" s="136"/>
      <c r="C5" s="11" t="s">
        <v>0</v>
      </c>
      <c r="D5" s="26">
        <f>D7+D29</f>
        <v>3258</v>
      </c>
      <c r="E5" s="27">
        <v>4110</v>
      </c>
      <c r="F5" s="34">
        <f t="shared" ref="F5:F6" si="0">(D5-E5)/E5*100</f>
        <v>-20.729927007299271</v>
      </c>
      <c r="G5" s="71">
        <v>96768</v>
      </c>
      <c r="H5" s="61">
        <v>53699</v>
      </c>
      <c r="I5" s="34">
        <f>(G5-H5)/H5*100</f>
        <v>80.20447308143541</v>
      </c>
      <c r="J5" s="43">
        <f t="shared" ref="J5:K20" si="1">D5/G5*100</f>
        <v>3.3668154761904758</v>
      </c>
      <c r="K5" s="43">
        <f t="shared" si="1"/>
        <v>7.6537738132926121</v>
      </c>
      <c r="L5" s="44">
        <f t="shared" ref="L5:L27" si="2">J5-K5</f>
        <v>-4.2869583371021367</v>
      </c>
    </row>
    <row r="6" spans="1:12" x14ac:dyDescent="0.3">
      <c r="A6" s="137"/>
      <c r="B6" s="138"/>
      <c r="C6" s="12" t="s">
        <v>1</v>
      </c>
      <c r="D6" s="28">
        <f>D8+D30</f>
        <v>10307</v>
      </c>
      <c r="E6" s="29">
        <v>9510</v>
      </c>
      <c r="F6" s="35">
        <f t="shared" si="0"/>
        <v>8.3806519453207144</v>
      </c>
      <c r="G6" s="72">
        <v>278618</v>
      </c>
      <c r="H6" s="62">
        <v>141688</v>
      </c>
      <c r="I6" s="35">
        <f>(G6-H6)/H6*100</f>
        <v>96.64191745243069</v>
      </c>
      <c r="J6" s="45">
        <f t="shared" si="1"/>
        <v>3.6993302658119718</v>
      </c>
      <c r="K6" s="45">
        <f>E6/H6*100</f>
        <v>6.7119304387104064</v>
      </c>
      <c r="L6" s="46">
        <f t="shared" si="2"/>
        <v>-3.0126001728984346</v>
      </c>
    </row>
    <row r="7" spans="1:12" x14ac:dyDescent="0.3">
      <c r="A7" s="149" t="s">
        <v>16</v>
      </c>
      <c r="B7" s="142" t="s">
        <v>2</v>
      </c>
      <c r="C7" s="13" t="s">
        <v>0</v>
      </c>
      <c r="D7" s="30">
        <f>D9+D11+D13+D15+D17+D19+D21+D23+D25+D27</f>
        <v>1263</v>
      </c>
      <c r="E7" s="31">
        <v>1695</v>
      </c>
      <c r="F7" s="36">
        <f>(D7-E7)/E7*100</f>
        <v>-25.486725663716815</v>
      </c>
      <c r="G7" s="67">
        <v>59820</v>
      </c>
      <c r="H7" s="91">
        <v>27590</v>
      </c>
      <c r="I7" s="36">
        <f>(G7-H7)/H7*100</f>
        <v>116.81768756795941</v>
      </c>
      <c r="J7" s="47">
        <f t="shared" si="1"/>
        <v>2.1113340020060178</v>
      </c>
      <c r="K7" s="47">
        <f t="shared" si="1"/>
        <v>6.1435302645886187</v>
      </c>
      <c r="L7" s="48">
        <f t="shared" si="2"/>
        <v>-4.0321962625826009</v>
      </c>
    </row>
    <row r="8" spans="1:12" x14ac:dyDescent="0.3">
      <c r="A8" s="150"/>
      <c r="B8" s="143"/>
      <c r="C8" s="14" t="s">
        <v>1</v>
      </c>
      <c r="D8" s="32">
        <f>D10+D12+D14+D16+D18+D20+D22+D24+D26+D28</f>
        <v>3904</v>
      </c>
      <c r="E8" s="33">
        <v>3803</v>
      </c>
      <c r="F8" s="37">
        <f>(D8-E8)/E8*100</f>
        <v>2.6557980541677622</v>
      </c>
      <c r="G8" s="68">
        <v>165136</v>
      </c>
      <c r="H8" s="92">
        <v>63148</v>
      </c>
      <c r="I8" s="37">
        <f>(G8-H8)/H8*100</f>
        <v>161.50630265408248</v>
      </c>
      <c r="J8" s="49">
        <f t="shared" si="1"/>
        <v>2.3641120046507123</v>
      </c>
      <c r="K8" s="49">
        <f>E8/H8*100</f>
        <v>6.0223601697599296</v>
      </c>
      <c r="L8" s="50">
        <f t="shared" si="2"/>
        <v>-3.6582481651092174</v>
      </c>
    </row>
    <row r="9" spans="1:12" x14ac:dyDescent="0.3">
      <c r="A9" s="150"/>
      <c r="B9" s="152" t="s">
        <v>3</v>
      </c>
      <c r="C9" s="15" t="s">
        <v>0</v>
      </c>
      <c r="D9" s="77">
        <v>85</v>
      </c>
      <c r="E9" s="80">
        <v>70</v>
      </c>
      <c r="F9" s="38">
        <f t="shared" ref="F9:F34" si="3">(D9-E9)/E9*100</f>
        <v>21.428571428571427</v>
      </c>
      <c r="G9" s="83">
        <v>1397</v>
      </c>
      <c r="H9" s="90">
        <v>949</v>
      </c>
      <c r="I9" s="38">
        <f>(G9-H9)/H9*100</f>
        <v>47.20758693361433</v>
      </c>
      <c r="J9" s="47">
        <f t="shared" si="1"/>
        <v>6.0844667143879736</v>
      </c>
      <c r="K9" s="47">
        <f t="shared" si="1"/>
        <v>7.3761854583772397</v>
      </c>
      <c r="L9" s="48">
        <f t="shared" si="2"/>
        <v>-1.2917187439892661</v>
      </c>
    </row>
    <row r="10" spans="1:12" x14ac:dyDescent="0.3">
      <c r="A10" s="150"/>
      <c r="B10" s="147"/>
      <c r="C10" s="15" t="s">
        <v>1</v>
      </c>
      <c r="D10" s="59">
        <v>286</v>
      </c>
      <c r="E10" s="75">
        <v>149</v>
      </c>
      <c r="F10" s="39">
        <f t="shared" si="3"/>
        <v>91.946308724832221</v>
      </c>
      <c r="G10" s="73">
        <v>5493</v>
      </c>
      <c r="H10" s="101">
        <v>3967</v>
      </c>
      <c r="I10" s="39">
        <f t="shared" ref="I10:I34" si="4">(G10-H10)/H10*100</f>
        <v>38.467355684396267</v>
      </c>
      <c r="J10" s="51">
        <f t="shared" si="1"/>
        <v>5.2066266156927004</v>
      </c>
      <c r="K10" s="51">
        <f>E10/H10*100</f>
        <v>3.7559868918578272</v>
      </c>
      <c r="L10" s="52">
        <f t="shared" si="2"/>
        <v>1.4506397238348732</v>
      </c>
    </row>
    <row r="11" spans="1:12" x14ac:dyDescent="0.3">
      <c r="A11" s="150"/>
      <c r="B11" s="147" t="s">
        <v>4</v>
      </c>
      <c r="C11" s="15" t="s">
        <v>0</v>
      </c>
      <c r="D11" s="58">
        <v>372</v>
      </c>
      <c r="E11" s="74">
        <v>783</v>
      </c>
      <c r="F11" s="38">
        <f t="shared" si="3"/>
        <v>-52.490421455938694</v>
      </c>
      <c r="G11" s="65">
        <v>14726</v>
      </c>
      <c r="H11" s="57">
        <v>18980</v>
      </c>
      <c r="I11" s="38">
        <f t="shared" si="4"/>
        <v>-22.413066385669126</v>
      </c>
      <c r="J11" s="53">
        <f t="shared" si="1"/>
        <v>2.5261442346869485</v>
      </c>
      <c r="K11" s="53">
        <f t="shared" si="1"/>
        <v>4.1253951527924135</v>
      </c>
      <c r="L11" s="54">
        <f t="shared" si="2"/>
        <v>-1.599250918105465</v>
      </c>
    </row>
    <row r="12" spans="1:12" x14ac:dyDescent="0.3">
      <c r="A12" s="150"/>
      <c r="B12" s="147"/>
      <c r="C12" s="15" t="s">
        <v>1</v>
      </c>
      <c r="D12" s="59">
        <v>1189</v>
      </c>
      <c r="E12" s="75">
        <v>1641</v>
      </c>
      <c r="F12" s="39">
        <f t="shared" si="3"/>
        <v>-27.544180377818407</v>
      </c>
      <c r="G12" s="73">
        <v>40967</v>
      </c>
      <c r="H12" s="101">
        <v>38308</v>
      </c>
      <c r="I12" s="39">
        <f t="shared" si="4"/>
        <v>6.941108906755769</v>
      </c>
      <c r="J12" s="51">
        <f t="shared" si="1"/>
        <v>2.9023360265579612</v>
      </c>
      <c r="K12" s="51">
        <f t="shared" si="1"/>
        <v>4.2837005325258426</v>
      </c>
      <c r="L12" s="52">
        <f t="shared" si="2"/>
        <v>-1.3813645059678814</v>
      </c>
    </row>
    <row r="13" spans="1:12" x14ac:dyDescent="0.3">
      <c r="A13" s="150"/>
      <c r="B13" s="147" t="s">
        <v>5</v>
      </c>
      <c r="C13" s="15" t="s">
        <v>0</v>
      </c>
      <c r="D13" s="58">
        <v>20</v>
      </c>
      <c r="E13" s="74">
        <v>10</v>
      </c>
      <c r="F13" s="38">
        <f t="shared" si="3"/>
        <v>100</v>
      </c>
      <c r="G13" s="65">
        <v>150</v>
      </c>
      <c r="H13" s="102">
        <v>89</v>
      </c>
      <c r="I13" s="38">
        <f t="shared" si="4"/>
        <v>68.539325842696627</v>
      </c>
      <c r="J13" s="53">
        <f t="shared" si="1"/>
        <v>13.333333333333334</v>
      </c>
      <c r="K13" s="53">
        <f t="shared" si="1"/>
        <v>11.235955056179774</v>
      </c>
      <c r="L13" s="54">
        <f t="shared" si="2"/>
        <v>2.0973782771535596</v>
      </c>
    </row>
    <row r="14" spans="1:12" x14ac:dyDescent="0.3">
      <c r="A14" s="150"/>
      <c r="B14" s="147"/>
      <c r="C14" s="15" t="s">
        <v>1</v>
      </c>
      <c r="D14" s="59">
        <v>32</v>
      </c>
      <c r="E14" s="75">
        <v>45</v>
      </c>
      <c r="F14" s="39">
        <f t="shared" si="3"/>
        <v>-28.888888888888886</v>
      </c>
      <c r="G14" s="73">
        <v>498</v>
      </c>
      <c r="H14" s="101">
        <v>279</v>
      </c>
      <c r="I14" s="39">
        <f t="shared" si="4"/>
        <v>78.494623655913969</v>
      </c>
      <c r="J14" s="51">
        <f t="shared" si="1"/>
        <v>6.425702811244979</v>
      </c>
      <c r="K14" s="51">
        <f t="shared" si="1"/>
        <v>16.129032258064516</v>
      </c>
      <c r="L14" s="52">
        <f t="shared" si="2"/>
        <v>-9.7033294468195379</v>
      </c>
    </row>
    <row r="15" spans="1:12" x14ac:dyDescent="0.3">
      <c r="A15" s="150"/>
      <c r="B15" s="147" t="s">
        <v>6</v>
      </c>
      <c r="C15" s="15" t="s">
        <v>0</v>
      </c>
      <c r="D15" s="58">
        <v>13</v>
      </c>
      <c r="E15" s="74">
        <v>25</v>
      </c>
      <c r="F15" s="38">
        <f t="shared" si="3"/>
        <v>-48</v>
      </c>
      <c r="G15" s="65">
        <v>410</v>
      </c>
      <c r="H15" s="102">
        <v>326</v>
      </c>
      <c r="I15" s="38">
        <f t="shared" si="4"/>
        <v>25.766871165644172</v>
      </c>
      <c r="J15" s="53">
        <f t="shared" si="1"/>
        <v>3.1707317073170733</v>
      </c>
      <c r="K15" s="53">
        <f t="shared" si="1"/>
        <v>7.6687116564417179</v>
      </c>
      <c r="L15" s="54">
        <f t="shared" si="2"/>
        <v>-4.4979799491246446</v>
      </c>
    </row>
    <row r="16" spans="1:12" x14ac:dyDescent="0.3">
      <c r="A16" s="150"/>
      <c r="B16" s="147"/>
      <c r="C16" s="15" t="s">
        <v>1</v>
      </c>
      <c r="D16" s="59">
        <v>42</v>
      </c>
      <c r="E16" s="75">
        <v>77</v>
      </c>
      <c r="F16" s="39">
        <f t="shared" si="3"/>
        <v>-45.454545454545453</v>
      </c>
      <c r="G16" s="73">
        <v>1576</v>
      </c>
      <c r="H16" s="101">
        <v>1023</v>
      </c>
      <c r="I16" s="39">
        <f t="shared" si="4"/>
        <v>54.056695992179861</v>
      </c>
      <c r="J16" s="51">
        <f t="shared" si="1"/>
        <v>2.6649746192893402</v>
      </c>
      <c r="K16" s="51">
        <f t="shared" si="1"/>
        <v>7.5268817204301079</v>
      </c>
      <c r="L16" s="52">
        <f t="shared" si="2"/>
        <v>-4.8619071011407673</v>
      </c>
    </row>
    <row r="17" spans="1:12" x14ac:dyDescent="0.3">
      <c r="A17" s="150"/>
      <c r="B17" s="147" t="s">
        <v>7</v>
      </c>
      <c r="C17" s="15" t="s">
        <v>0</v>
      </c>
      <c r="D17" s="58">
        <v>33</v>
      </c>
      <c r="E17" s="74">
        <v>0</v>
      </c>
      <c r="F17" s="38">
        <v>100</v>
      </c>
      <c r="G17" s="65">
        <v>2450</v>
      </c>
      <c r="H17" s="102">
        <v>83</v>
      </c>
      <c r="I17" s="38">
        <f t="shared" si="4"/>
        <v>2851.8072289156626</v>
      </c>
      <c r="J17" s="53">
        <f t="shared" si="1"/>
        <v>1.346938775510204</v>
      </c>
      <c r="K17" s="53">
        <f t="shared" si="1"/>
        <v>0</v>
      </c>
      <c r="L17" s="54">
        <f t="shared" si="2"/>
        <v>1.346938775510204</v>
      </c>
    </row>
    <row r="18" spans="1:12" x14ac:dyDescent="0.3">
      <c r="A18" s="150"/>
      <c r="B18" s="147"/>
      <c r="C18" s="15" t="s">
        <v>1</v>
      </c>
      <c r="D18" s="59">
        <v>97</v>
      </c>
      <c r="E18" s="75">
        <v>0</v>
      </c>
      <c r="F18" s="39">
        <v>100</v>
      </c>
      <c r="G18" s="73">
        <v>5284</v>
      </c>
      <c r="H18" s="101">
        <v>261</v>
      </c>
      <c r="I18" s="39">
        <f t="shared" si="4"/>
        <v>1924.5210727969347</v>
      </c>
      <c r="J18" s="51">
        <f t="shared" si="1"/>
        <v>1.8357305071915215</v>
      </c>
      <c r="K18" s="51">
        <f t="shared" si="1"/>
        <v>0</v>
      </c>
      <c r="L18" s="52">
        <f t="shared" si="2"/>
        <v>1.8357305071915215</v>
      </c>
    </row>
    <row r="19" spans="1:12" x14ac:dyDescent="0.3">
      <c r="A19" s="150"/>
      <c r="B19" s="147" t="s">
        <v>17</v>
      </c>
      <c r="C19" s="15" t="s">
        <v>0</v>
      </c>
      <c r="D19" s="58">
        <v>43</v>
      </c>
      <c r="E19" s="74">
        <v>76</v>
      </c>
      <c r="F19" s="38">
        <f t="shared" si="3"/>
        <v>-43.421052631578952</v>
      </c>
      <c r="G19" s="65">
        <v>624</v>
      </c>
      <c r="H19" s="102">
        <v>333</v>
      </c>
      <c r="I19" s="38">
        <f t="shared" si="4"/>
        <v>87.387387387387378</v>
      </c>
      <c r="J19" s="53">
        <f t="shared" si="1"/>
        <v>6.8910256410256414</v>
      </c>
      <c r="K19" s="53">
        <f t="shared" si="1"/>
        <v>22.822822822822822</v>
      </c>
      <c r="L19" s="54">
        <f t="shared" si="2"/>
        <v>-15.93179718179718</v>
      </c>
    </row>
    <row r="20" spans="1:12" x14ac:dyDescent="0.3">
      <c r="A20" s="150"/>
      <c r="B20" s="147"/>
      <c r="C20" s="15" t="s">
        <v>1</v>
      </c>
      <c r="D20" s="59">
        <v>111</v>
      </c>
      <c r="E20" s="75">
        <v>170</v>
      </c>
      <c r="F20" s="39">
        <f t="shared" si="3"/>
        <v>-34.705882352941174</v>
      </c>
      <c r="G20" s="73">
        <v>2168</v>
      </c>
      <c r="H20" s="101">
        <v>964</v>
      </c>
      <c r="I20" s="39">
        <f t="shared" si="4"/>
        <v>124.89626556016597</v>
      </c>
      <c r="J20" s="51">
        <f t="shared" si="1"/>
        <v>5.1199261992619931</v>
      </c>
      <c r="K20" s="51">
        <f t="shared" si="1"/>
        <v>17.634854771784234</v>
      </c>
      <c r="L20" s="52">
        <f t="shared" si="2"/>
        <v>-12.514928572522241</v>
      </c>
    </row>
    <row r="21" spans="1:12" x14ac:dyDescent="0.3">
      <c r="A21" s="150"/>
      <c r="B21" s="147" t="s">
        <v>18</v>
      </c>
      <c r="C21" s="15" t="s">
        <v>0</v>
      </c>
      <c r="D21" s="58">
        <v>37</v>
      </c>
      <c r="E21" s="74">
        <v>48</v>
      </c>
      <c r="F21" s="38">
        <f t="shared" si="3"/>
        <v>-22.916666666666664</v>
      </c>
      <c r="G21" s="65">
        <v>4234</v>
      </c>
      <c r="H21" s="57">
        <v>3593</v>
      </c>
      <c r="I21" s="38">
        <f t="shared" si="4"/>
        <v>17.840244920679098</v>
      </c>
      <c r="J21" s="53">
        <f t="shared" ref="J21:K27" si="5">D21/G21*100</f>
        <v>0.87387812942843657</v>
      </c>
      <c r="K21" s="53">
        <f t="shared" si="5"/>
        <v>1.3359309768995269</v>
      </c>
      <c r="L21" s="54">
        <f t="shared" si="2"/>
        <v>-0.46205284747109032</v>
      </c>
    </row>
    <row r="22" spans="1:12" x14ac:dyDescent="0.3">
      <c r="A22" s="150"/>
      <c r="B22" s="147"/>
      <c r="C22" s="15" t="s">
        <v>1</v>
      </c>
      <c r="D22" s="59">
        <v>111</v>
      </c>
      <c r="E22" s="75">
        <v>97</v>
      </c>
      <c r="F22" s="39">
        <f t="shared" si="3"/>
        <v>14.432989690721648</v>
      </c>
      <c r="G22" s="73">
        <v>13209</v>
      </c>
      <c r="H22" s="101">
        <v>10329</v>
      </c>
      <c r="I22" s="39">
        <f t="shared" si="4"/>
        <v>27.882660470519895</v>
      </c>
      <c r="J22" s="51">
        <f t="shared" si="5"/>
        <v>0.84033613445378152</v>
      </c>
      <c r="K22" s="51">
        <f t="shared" si="5"/>
        <v>0.93910349501403811</v>
      </c>
      <c r="L22" s="52">
        <f t="shared" si="2"/>
        <v>-9.876736056025659E-2</v>
      </c>
    </row>
    <row r="23" spans="1:12" x14ac:dyDescent="0.3">
      <c r="A23" s="150"/>
      <c r="B23" s="147" t="s">
        <v>8</v>
      </c>
      <c r="C23" s="15" t="s">
        <v>0</v>
      </c>
      <c r="D23" s="58">
        <v>44</v>
      </c>
      <c r="E23" s="74">
        <v>35</v>
      </c>
      <c r="F23" s="38">
        <f t="shared" si="3"/>
        <v>25.714285714285712</v>
      </c>
      <c r="G23" s="65">
        <v>5096</v>
      </c>
      <c r="H23" s="57">
        <v>2144</v>
      </c>
      <c r="I23" s="38">
        <f t="shared" si="4"/>
        <v>137.68656716417911</v>
      </c>
      <c r="J23" s="53">
        <f t="shared" si="5"/>
        <v>0.86342229199372045</v>
      </c>
      <c r="K23" s="53">
        <f t="shared" si="5"/>
        <v>1.6324626865671641</v>
      </c>
      <c r="L23" s="54">
        <f t="shared" si="2"/>
        <v>-0.76904039457344364</v>
      </c>
    </row>
    <row r="24" spans="1:12" x14ac:dyDescent="0.3">
      <c r="A24" s="150"/>
      <c r="B24" s="147"/>
      <c r="C24" s="15" t="s">
        <v>1</v>
      </c>
      <c r="D24" s="59">
        <v>106</v>
      </c>
      <c r="E24" s="75">
        <v>67</v>
      </c>
      <c r="F24" s="39">
        <f t="shared" si="3"/>
        <v>58.208955223880601</v>
      </c>
      <c r="G24" s="73">
        <v>12416</v>
      </c>
      <c r="H24" s="101">
        <v>4858</v>
      </c>
      <c r="I24" s="39">
        <f t="shared" si="4"/>
        <v>155.57842733635241</v>
      </c>
      <c r="J24" s="51">
        <f t="shared" si="5"/>
        <v>0.85373711340206182</v>
      </c>
      <c r="K24" s="51">
        <f t="shared" si="5"/>
        <v>1.3791683820502265</v>
      </c>
      <c r="L24" s="52">
        <f t="shared" si="2"/>
        <v>-0.5254312686481647</v>
      </c>
    </row>
    <row r="25" spans="1:12" x14ac:dyDescent="0.3">
      <c r="A25" s="150"/>
      <c r="B25" s="147" t="s">
        <v>9</v>
      </c>
      <c r="C25" s="15" t="s">
        <v>0</v>
      </c>
      <c r="D25" s="58">
        <v>58</v>
      </c>
      <c r="E25" s="74">
        <v>40</v>
      </c>
      <c r="F25" s="38">
        <f t="shared" si="3"/>
        <v>45</v>
      </c>
      <c r="G25" s="65">
        <v>1452</v>
      </c>
      <c r="H25" s="57">
        <v>474</v>
      </c>
      <c r="I25" s="38">
        <f t="shared" si="4"/>
        <v>206.32911392405063</v>
      </c>
      <c r="J25" s="53">
        <f t="shared" si="5"/>
        <v>3.9944903581267219</v>
      </c>
      <c r="K25" s="53">
        <f t="shared" si="5"/>
        <v>8.4388185654008439</v>
      </c>
      <c r="L25" s="54">
        <f t="shared" si="2"/>
        <v>-4.4443282072741219</v>
      </c>
    </row>
    <row r="26" spans="1:12" x14ac:dyDescent="0.3">
      <c r="A26" s="150"/>
      <c r="B26" s="147"/>
      <c r="C26" s="15" t="s">
        <v>1</v>
      </c>
      <c r="D26" s="59">
        <v>184</v>
      </c>
      <c r="E26" s="75">
        <v>79</v>
      </c>
      <c r="F26" s="39">
        <f t="shared" si="3"/>
        <v>132.91139240506328</v>
      </c>
      <c r="G26" s="73">
        <v>4052</v>
      </c>
      <c r="H26" s="86">
        <v>1507</v>
      </c>
      <c r="I26" s="39">
        <f t="shared" si="4"/>
        <v>168.87856668878567</v>
      </c>
      <c r="J26" s="51">
        <f t="shared" si="5"/>
        <v>4.5409674234945703</v>
      </c>
      <c r="K26" s="51">
        <f t="shared" si="5"/>
        <v>5.2422030524220311</v>
      </c>
      <c r="L26" s="52">
        <f t="shared" si="2"/>
        <v>-0.70123562892746083</v>
      </c>
    </row>
    <row r="27" spans="1:12" x14ac:dyDescent="0.3">
      <c r="A27" s="150"/>
      <c r="B27" s="147" t="s">
        <v>10</v>
      </c>
      <c r="C27" s="15" t="s">
        <v>0</v>
      </c>
      <c r="D27" s="58">
        <v>558</v>
      </c>
      <c r="E27" s="74">
        <v>608</v>
      </c>
      <c r="F27" s="38">
        <f t="shared" si="3"/>
        <v>-8.2236842105263168</v>
      </c>
      <c r="G27" s="64">
        <v>29281</v>
      </c>
      <c r="H27" s="82">
        <v>619</v>
      </c>
      <c r="I27" s="38">
        <f t="shared" si="4"/>
        <v>4630.3715670436195</v>
      </c>
      <c r="J27" s="53">
        <f t="shared" si="5"/>
        <v>1.9056726204706123</v>
      </c>
      <c r="K27" s="53">
        <f t="shared" si="5"/>
        <v>98.222940226171247</v>
      </c>
      <c r="L27" s="54">
        <f t="shared" si="2"/>
        <v>-96.317267605700636</v>
      </c>
    </row>
    <row r="28" spans="1:12" x14ac:dyDescent="0.3">
      <c r="A28" s="151"/>
      <c r="B28" s="148"/>
      <c r="C28" s="14" t="s">
        <v>1</v>
      </c>
      <c r="D28" s="63">
        <v>1746</v>
      </c>
      <c r="E28" s="76">
        <v>1478</v>
      </c>
      <c r="F28" s="37">
        <f t="shared" si="3"/>
        <v>18.132611637347768</v>
      </c>
      <c r="G28" s="84">
        <v>79473</v>
      </c>
      <c r="H28" s="89">
        <v>1652</v>
      </c>
      <c r="I28" s="37">
        <f t="shared" si="4"/>
        <v>4710.7142857142853</v>
      </c>
      <c r="J28" s="49">
        <f>D28/G28*100</f>
        <v>2.1969725567173759</v>
      </c>
      <c r="K28" s="49">
        <f>E28/H28*100</f>
        <v>89.467312348668287</v>
      </c>
      <c r="L28" s="50">
        <f>J28-K28</f>
        <v>-87.270339791950917</v>
      </c>
    </row>
    <row r="29" spans="1:12" x14ac:dyDescent="0.3">
      <c r="A29" s="139" t="s">
        <v>19</v>
      </c>
      <c r="B29" s="142" t="s">
        <v>2</v>
      </c>
      <c r="C29" s="16" t="s">
        <v>0</v>
      </c>
      <c r="D29" s="30">
        <f>D31+D33</f>
        <v>1995</v>
      </c>
      <c r="E29" s="31">
        <v>2415</v>
      </c>
      <c r="F29" s="40">
        <f t="shared" si="3"/>
        <v>-17.391304347826086</v>
      </c>
      <c r="G29" s="69">
        <v>36948</v>
      </c>
      <c r="H29" s="87">
        <v>26109</v>
      </c>
      <c r="I29" s="36">
        <f t="shared" si="4"/>
        <v>41.51442031483397</v>
      </c>
      <c r="J29" s="47">
        <f>D29/G29*100</f>
        <v>5.399480350763235</v>
      </c>
      <c r="K29" s="47">
        <f t="shared" ref="K29" si="6">E29/H29*100</f>
        <v>9.2496840170056291</v>
      </c>
      <c r="L29" s="48">
        <f>J29-K29</f>
        <v>-3.8502036662423942</v>
      </c>
    </row>
    <row r="30" spans="1:12" x14ac:dyDescent="0.3">
      <c r="A30" s="140"/>
      <c r="B30" s="143"/>
      <c r="C30" s="17" t="s">
        <v>1</v>
      </c>
      <c r="D30" s="32">
        <f>D32+D34</f>
        <v>6403</v>
      </c>
      <c r="E30" s="33">
        <v>5707</v>
      </c>
      <c r="F30" s="41">
        <f t="shared" si="3"/>
        <v>12.195549325389871</v>
      </c>
      <c r="G30" s="70">
        <v>113482</v>
      </c>
      <c r="H30" s="88">
        <v>78540</v>
      </c>
      <c r="I30" s="37">
        <f t="shared" si="4"/>
        <v>44.489432136490962</v>
      </c>
      <c r="J30" s="49">
        <f>D30/G30*100</f>
        <v>5.6423045064415502</v>
      </c>
      <c r="K30" s="49">
        <f>E30/H30*100</f>
        <v>7.266361089890502</v>
      </c>
      <c r="L30" s="50">
        <f>J30-K30</f>
        <v>-1.6240565834489518</v>
      </c>
    </row>
    <row r="31" spans="1:12" x14ac:dyDescent="0.3">
      <c r="A31" s="140"/>
      <c r="B31" s="144" t="s">
        <v>11</v>
      </c>
      <c r="C31" s="18" t="s">
        <v>0</v>
      </c>
      <c r="D31" s="77">
        <v>757</v>
      </c>
      <c r="E31" s="80">
        <v>830</v>
      </c>
      <c r="F31" s="38">
        <f t="shared" si="3"/>
        <v>-8.7951807228915655</v>
      </c>
      <c r="G31" s="83">
        <v>16968</v>
      </c>
      <c r="H31" s="57">
        <v>12321</v>
      </c>
      <c r="I31" s="38">
        <f t="shared" si="4"/>
        <v>37.716094472851232</v>
      </c>
      <c r="J31" s="47">
        <f>D31/G31*100</f>
        <v>4.461338991041961</v>
      </c>
      <c r="K31" s="47">
        <f t="shared" ref="K31:K33" si="7">E31/H31*100</f>
        <v>6.7364661959256553</v>
      </c>
      <c r="L31" s="48">
        <f>J31-K31</f>
        <v>-2.2751272048836944</v>
      </c>
    </row>
    <row r="32" spans="1:12" x14ac:dyDescent="0.3">
      <c r="A32" s="140"/>
      <c r="B32" s="145"/>
      <c r="C32" s="18" t="s">
        <v>1</v>
      </c>
      <c r="D32" s="59">
        <v>2358</v>
      </c>
      <c r="E32" s="75">
        <v>1805</v>
      </c>
      <c r="F32" s="39">
        <f t="shared" si="3"/>
        <v>30.637119113573409</v>
      </c>
      <c r="G32" s="73">
        <v>48383</v>
      </c>
      <c r="H32" s="86">
        <v>35546</v>
      </c>
      <c r="I32" s="39">
        <f t="shared" si="4"/>
        <v>36.113768075170199</v>
      </c>
      <c r="J32" s="51">
        <f t="shared" ref="J32:J33" si="8">D32/G32*100</f>
        <v>4.8736126325362212</v>
      </c>
      <c r="K32" s="51">
        <f t="shared" si="7"/>
        <v>5.0779271929331005</v>
      </c>
      <c r="L32" s="52">
        <f t="shared" ref="L32:L33" si="9">J32-K32</f>
        <v>-0.20431456039687923</v>
      </c>
    </row>
    <row r="33" spans="1:12" x14ac:dyDescent="0.3">
      <c r="A33" s="140"/>
      <c r="B33" s="145" t="s">
        <v>10</v>
      </c>
      <c r="C33" s="18" t="s">
        <v>0</v>
      </c>
      <c r="D33" s="58">
        <v>1238</v>
      </c>
      <c r="E33" s="74">
        <v>1585</v>
      </c>
      <c r="F33" s="38">
        <f t="shared" si="3"/>
        <v>-21.892744479495267</v>
      </c>
      <c r="G33" s="64">
        <v>19980</v>
      </c>
      <c r="H33" s="82">
        <v>13788</v>
      </c>
      <c r="I33" s="38">
        <f t="shared" si="4"/>
        <v>44.908616187989558</v>
      </c>
      <c r="J33" s="53">
        <f t="shared" si="8"/>
        <v>6.1961961961961967</v>
      </c>
      <c r="K33" s="53">
        <f t="shared" si="7"/>
        <v>11.495503336234407</v>
      </c>
      <c r="L33" s="54">
        <f t="shared" si="9"/>
        <v>-5.2993071400382101</v>
      </c>
    </row>
    <row r="34" spans="1:12" ht="17.25" thickBot="1" x14ac:dyDescent="0.35">
      <c r="A34" s="141"/>
      <c r="B34" s="146"/>
      <c r="C34" s="19" t="s">
        <v>1</v>
      </c>
      <c r="D34" s="60">
        <v>4045</v>
      </c>
      <c r="E34" s="78">
        <v>3902</v>
      </c>
      <c r="F34" s="42">
        <f t="shared" si="3"/>
        <v>3.6647872885699644</v>
      </c>
      <c r="G34" s="66">
        <v>65099</v>
      </c>
      <c r="H34" s="85">
        <v>42994</v>
      </c>
      <c r="I34" s="42">
        <f t="shared" si="4"/>
        <v>51.41415081174118</v>
      </c>
      <c r="J34" s="55">
        <f>D34/G34*100</f>
        <v>6.2136131123365956</v>
      </c>
      <c r="K34" s="55">
        <f>E34/H34*100</f>
        <v>9.075684979299437</v>
      </c>
      <c r="L34" s="56">
        <f>J34-K34</f>
        <v>-2.8620718669628413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D7" sqref="D7"/>
    </sheetView>
  </sheetViews>
  <sheetFormatPr defaultRowHeight="16.5" x14ac:dyDescent="0.3"/>
  <sheetData>
    <row r="1" spans="1:12" ht="26.25" x14ac:dyDescent="0.3">
      <c r="A1" s="131" t="s">
        <v>33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 ht="17.25" thickBot="1" x14ac:dyDescent="0.35">
      <c r="A2" s="4"/>
      <c r="B2" s="4"/>
      <c r="C2" s="4"/>
      <c r="D2" s="4"/>
      <c r="E2" s="2"/>
      <c r="F2" s="2"/>
      <c r="G2" s="2"/>
      <c r="H2" s="2"/>
      <c r="I2" s="2"/>
      <c r="J2" s="3"/>
      <c r="K2" s="3"/>
      <c r="L2" s="3"/>
    </row>
    <row r="3" spans="1:12" x14ac:dyDescent="0.3">
      <c r="A3" s="5"/>
      <c r="B3" s="6"/>
      <c r="C3" s="7"/>
      <c r="D3" s="132" t="s">
        <v>21</v>
      </c>
      <c r="E3" s="129"/>
      <c r="F3" s="133"/>
      <c r="G3" s="134" t="s">
        <v>22</v>
      </c>
      <c r="H3" s="129"/>
      <c r="I3" s="133"/>
      <c r="J3" s="129" t="s">
        <v>24</v>
      </c>
      <c r="K3" s="129"/>
      <c r="L3" s="130"/>
    </row>
    <row r="4" spans="1:12" x14ac:dyDescent="0.3">
      <c r="A4" s="8"/>
      <c r="B4" s="9"/>
      <c r="C4" s="10"/>
      <c r="D4" s="22" t="s">
        <v>31</v>
      </c>
      <c r="E4" s="23" t="s">
        <v>27</v>
      </c>
      <c r="F4" s="21" t="s">
        <v>23</v>
      </c>
      <c r="G4" s="24" t="s">
        <v>31</v>
      </c>
      <c r="H4" s="23" t="s">
        <v>27</v>
      </c>
      <c r="I4" s="25" t="s">
        <v>23</v>
      </c>
      <c r="J4" s="23" t="s">
        <v>31</v>
      </c>
      <c r="K4" s="23" t="s">
        <v>27</v>
      </c>
      <c r="L4" s="20" t="s">
        <v>25</v>
      </c>
    </row>
    <row r="5" spans="1:12" x14ac:dyDescent="0.3">
      <c r="A5" s="135" t="s">
        <v>15</v>
      </c>
      <c r="B5" s="136"/>
      <c r="C5" s="11" t="s">
        <v>0</v>
      </c>
      <c r="D5" s="103">
        <f>SUM(D7,D29)</f>
        <v>3687</v>
      </c>
      <c r="E5" s="103">
        <f>SUM(E7,E29)</f>
        <v>4102</v>
      </c>
      <c r="F5" s="34">
        <f t="shared" ref="F5:F6" si="0">(D5-E5)/E5*100</f>
        <v>-10.117016089712335</v>
      </c>
      <c r="G5" s="103">
        <v>127919</v>
      </c>
      <c r="H5" s="61">
        <v>70112</v>
      </c>
      <c r="I5" s="34">
        <f>(G5-H5)/H5*100</f>
        <v>82.449509356458236</v>
      </c>
      <c r="J5" s="43">
        <f t="shared" ref="J5:K20" si="1">D5/G5*100</f>
        <v>2.8822927008497565</v>
      </c>
      <c r="K5" s="43">
        <f t="shared" si="1"/>
        <v>5.8506389776357821</v>
      </c>
      <c r="L5" s="44">
        <f t="shared" ref="L5:L27" si="2">J5-K5</f>
        <v>-2.9683462767860256</v>
      </c>
    </row>
    <row r="6" spans="1:12" x14ac:dyDescent="0.3">
      <c r="A6" s="137"/>
      <c r="B6" s="138"/>
      <c r="C6" s="12" t="s">
        <v>1</v>
      </c>
      <c r="D6" s="104">
        <f>SUM(D8,D30)</f>
        <v>13994</v>
      </c>
      <c r="E6" s="104">
        <f>SUM(E8,E30)</f>
        <v>13612</v>
      </c>
      <c r="F6" s="35">
        <f t="shared" si="0"/>
        <v>2.8063473405818393</v>
      </c>
      <c r="G6" s="104">
        <v>406537</v>
      </c>
      <c r="H6" s="62">
        <v>268695</v>
      </c>
      <c r="I6" s="35">
        <f>(G6-H6)/H6*100</f>
        <v>51.300545227860582</v>
      </c>
      <c r="J6" s="45">
        <f t="shared" si="1"/>
        <v>3.4422451093012443</v>
      </c>
      <c r="K6" s="45">
        <f>E6/H6*100</f>
        <v>5.065966988593015</v>
      </c>
      <c r="L6" s="46">
        <f t="shared" si="2"/>
        <v>-1.6237218792917707</v>
      </c>
    </row>
    <row r="7" spans="1:12" x14ac:dyDescent="0.3">
      <c r="A7" s="149" t="s">
        <v>16</v>
      </c>
      <c r="B7" s="142" t="s">
        <v>2</v>
      </c>
      <c r="C7" s="13" t="s">
        <v>0</v>
      </c>
      <c r="D7" s="105">
        <f>SUM(D27,D25,D23,D21,D19,D17,D15,D13,D11,D9)</f>
        <v>1442</v>
      </c>
      <c r="E7" s="105">
        <f>SUM(E27,E25,E23,E21,E19,E17,E15,E13,E11,E9)</f>
        <v>1659</v>
      </c>
      <c r="F7" s="36">
        <f>(D7-E7)/E7*100</f>
        <v>-13.080168776371309</v>
      </c>
      <c r="G7" s="105">
        <v>61854</v>
      </c>
      <c r="H7" s="91">
        <v>43874</v>
      </c>
      <c r="I7" s="36">
        <f>(G7-H7)/H7*100</f>
        <v>40.980991019738347</v>
      </c>
      <c r="J7" s="47">
        <f t="shared" si="1"/>
        <v>2.3312962783328484</v>
      </c>
      <c r="K7" s="47">
        <f t="shared" si="1"/>
        <v>3.7812827642795277</v>
      </c>
      <c r="L7" s="48">
        <f t="shared" si="2"/>
        <v>-1.4499864859466793</v>
      </c>
    </row>
    <row r="8" spans="1:12" x14ac:dyDescent="0.3">
      <c r="A8" s="150"/>
      <c r="B8" s="143"/>
      <c r="C8" s="14" t="s">
        <v>1</v>
      </c>
      <c r="D8" s="106">
        <f>SUM(D10,D12,D14,D16,D18,D20,D22,D24,D26,D28)</f>
        <v>5346</v>
      </c>
      <c r="E8" s="106">
        <f>SUM(E10,E12,E14,E16,E18,E20,E22,E24,E26,E28)</f>
        <v>5462</v>
      </c>
      <c r="F8" s="37">
        <f>(D8-E8)/E8*100</f>
        <v>-2.1237641889417795</v>
      </c>
      <c r="G8" s="106">
        <v>226990</v>
      </c>
      <c r="H8" s="92">
        <v>163917</v>
      </c>
      <c r="I8" s="37">
        <f>(G8-H8)/H8*100</f>
        <v>38.47862027733548</v>
      </c>
      <c r="J8" s="49">
        <f t="shared" si="1"/>
        <v>2.3551698312700999</v>
      </c>
      <c r="K8" s="49">
        <f>E8/H8*100</f>
        <v>3.3321742101185352</v>
      </c>
      <c r="L8" s="50">
        <f t="shared" si="2"/>
        <v>-0.97700437884843527</v>
      </c>
    </row>
    <row r="9" spans="1:12" x14ac:dyDescent="0.3">
      <c r="A9" s="150"/>
      <c r="B9" s="152" t="s">
        <v>3</v>
      </c>
      <c r="C9" s="15" t="s">
        <v>0</v>
      </c>
      <c r="D9" s="107">
        <v>103</v>
      </c>
      <c r="E9" s="80">
        <v>75</v>
      </c>
      <c r="F9" s="38">
        <f t="shared" ref="F9:F34" si="3">(D9-E9)/E9*100</f>
        <v>37.333333333333336</v>
      </c>
      <c r="G9" s="107">
        <v>2231</v>
      </c>
      <c r="H9" s="90">
        <v>872</v>
      </c>
      <c r="I9" s="38">
        <f>(G9-H9)/H9*100</f>
        <v>155.84862385321102</v>
      </c>
      <c r="J9" s="47">
        <f t="shared" si="1"/>
        <v>4.6167637830569248</v>
      </c>
      <c r="K9" s="47">
        <f t="shared" si="1"/>
        <v>8.6009174311926611</v>
      </c>
      <c r="L9" s="48">
        <f t="shared" si="2"/>
        <v>-3.9841536481357362</v>
      </c>
    </row>
    <row r="10" spans="1:12" x14ac:dyDescent="0.3">
      <c r="A10" s="150"/>
      <c r="B10" s="147"/>
      <c r="C10" s="15" t="s">
        <v>1</v>
      </c>
      <c r="D10" s="108">
        <v>389</v>
      </c>
      <c r="E10" s="75">
        <v>224</v>
      </c>
      <c r="F10" s="39">
        <f t="shared" si="3"/>
        <v>73.660714285714292</v>
      </c>
      <c r="G10" s="108">
        <v>7724</v>
      </c>
      <c r="H10" s="101">
        <v>4839</v>
      </c>
      <c r="I10" s="39">
        <f t="shared" ref="I10:I34" si="4">(G10-H10)/H10*100</f>
        <v>59.619756147964452</v>
      </c>
      <c r="J10" s="51">
        <f t="shared" si="1"/>
        <v>5.036250647332988</v>
      </c>
      <c r="K10" s="51">
        <f>E10/H10*100</f>
        <v>4.6290555899979333</v>
      </c>
      <c r="L10" s="52">
        <f t="shared" si="2"/>
        <v>0.40719505733505468</v>
      </c>
    </row>
    <row r="11" spans="1:12" x14ac:dyDescent="0.3">
      <c r="A11" s="150"/>
      <c r="B11" s="147" t="s">
        <v>4</v>
      </c>
      <c r="C11" s="15" t="s">
        <v>0</v>
      </c>
      <c r="D11" s="107">
        <v>431</v>
      </c>
      <c r="E11" s="74">
        <v>706</v>
      </c>
      <c r="F11" s="38">
        <f t="shared" si="3"/>
        <v>-38.951841359773368</v>
      </c>
      <c r="G11" s="107">
        <v>10230</v>
      </c>
      <c r="H11" s="57">
        <v>16830</v>
      </c>
      <c r="I11" s="38">
        <f t="shared" si="4"/>
        <v>-39.215686274509807</v>
      </c>
      <c r="J11" s="53">
        <f t="shared" si="1"/>
        <v>4.2130987292277613</v>
      </c>
      <c r="K11" s="53">
        <f t="shared" si="1"/>
        <v>4.1948900772430182</v>
      </c>
      <c r="L11" s="54">
        <f t="shared" si="2"/>
        <v>1.8208651984743085E-2</v>
      </c>
    </row>
    <row r="12" spans="1:12" x14ac:dyDescent="0.3">
      <c r="A12" s="150"/>
      <c r="B12" s="147"/>
      <c r="C12" s="15" t="s">
        <v>1</v>
      </c>
      <c r="D12" s="108">
        <v>1620</v>
      </c>
      <c r="E12" s="75">
        <v>2347</v>
      </c>
      <c r="F12" s="39">
        <f t="shared" si="3"/>
        <v>-30.975713677034513</v>
      </c>
      <c r="G12" s="108">
        <v>51197</v>
      </c>
      <c r="H12" s="101">
        <v>55138</v>
      </c>
      <c r="I12" s="39">
        <f t="shared" si="4"/>
        <v>-7.1475207660778413</v>
      </c>
      <c r="J12" s="51">
        <f t="shared" si="1"/>
        <v>3.1642479051506927</v>
      </c>
      <c r="K12" s="51">
        <f t="shared" si="1"/>
        <v>4.2565925496028143</v>
      </c>
      <c r="L12" s="52">
        <f t="shared" si="2"/>
        <v>-1.0923446444521216</v>
      </c>
    </row>
    <row r="13" spans="1:12" x14ac:dyDescent="0.3">
      <c r="A13" s="150"/>
      <c r="B13" s="147" t="s">
        <v>5</v>
      </c>
      <c r="C13" s="15" t="s">
        <v>0</v>
      </c>
      <c r="D13" s="107">
        <v>7</v>
      </c>
      <c r="E13" s="74">
        <v>25</v>
      </c>
      <c r="F13" s="38">
        <f t="shared" si="3"/>
        <v>-72</v>
      </c>
      <c r="G13" s="107">
        <v>140</v>
      </c>
      <c r="H13" s="102">
        <v>38</v>
      </c>
      <c r="I13" s="38">
        <f t="shared" si="4"/>
        <v>268.42105263157896</v>
      </c>
      <c r="J13" s="53">
        <f t="shared" si="1"/>
        <v>5</v>
      </c>
      <c r="K13" s="53">
        <f t="shared" si="1"/>
        <v>65.789473684210535</v>
      </c>
      <c r="L13" s="54">
        <f t="shared" si="2"/>
        <v>-60.789473684210535</v>
      </c>
    </row>
    <row r="14" spans="1:12" x14ac:dyDescent="0.3">
      <c r="A14" s="150"/>
      <c r="B14" s="147"/>
      <c r="C14" s="15" t="s">
        <v>1</v>
      </c>
      <c r="D14" s="108">
        <v>39</v>
      </c>
      <c r="E14" s="75">
        <v>70</v>
      </c>
      <c r="F14" s="39">
        <f t="shared" si="3"/>
        <v>-44.285714285714285</v>
      </c>
      <c r="G14" s="108">
        <v>638</v>
      </c>
      <c r="H14" s="101">
        <v>317</v>
      </c>
      <c r="I14" s="39">
        <f t="shared" si="4"/>
        <v>101.26182965299684</v>
      </c>
      <c r="J14" s="51">
        <f t="shared" si="1"/>
        <v>6.1128526645768027</v>
      </c>
      <c r="K14" s="51">
        <f t="shared" si="1"/>
        <v>22.082018927444793</v>
      </c>
      <c r="L14" s="52">
        <f t="shared" si="2"/>
        <v>-15.96916626286799</v>
      </c>
    </row>
    <row r="15" spans="1:12" x14ac:dyDescent="0.3">
      <c r="A15" s="150"/>
      <c r="B15" s="147" t="s">
        <v>6</v>
      </c>
      <c r="C15" s="15" t="s">
        <v>0</v>
      </c>
      <c r="D15" s="107">
        <v>8</v>
      </c>
      <c r="E15" s="74">
        <v>22</v>
      </c>
      <c r="F15" s="38">
        <f t="shared" si="3"/>
        <v>-63.636363636363633</v>
      </c>
      <c r="G15" s="107">
        <v>505</v>
      </c>
      <c r="H15" s="102">
        <v>278</v>
      </c>
      <c r="I15" s="38">
        <f t="shared" si="4"/>
        <v>81.654676258992808</v>
      </c>
      <c r="J15" s="53">
        <f t="shared" si="1"/>
        <v>1.5841584158415842</v>
      </c>
      <c r="K15" s="53">
        <f t="shared" si="1"/>
        <v>7.9136690647482011</v>
      </c>
      <c r="L15" s="54">
        <f t="shared" si="2"/>
        <v>-6.3295106489066164</v>
      </c>
    </row>
    <row r="16" spans="1:12" x14ac:dyDescent="0.3">
      <c r="A16" s="150"/>
      <c r="B16" s="147"/>
      <c r="C16" s="15" t="s">
        <v>1</v>
      </c>
      <c r="D16" s="108">
        <v>50</v>
      </c>
      <c r="E16" s="75">
        <v>99</v>
      </c>
      <c r="F16" s="39">
        <f t="shared" si="3"/>
        <v>-49.494949494949495</v>
      </c>
      <c r="G16" s="108">
        <v>2081</v>
      </c>
      <c r="H16" s="101">
        <v>1301</v>
      </c>
      <c r="I16" s="39">
        <f t="shared" si="4"/>
        <v>59.953881629515763</v>
      </c>
      <c r="J16" s="51">
        <f t="shared" si="1"/>
        <v>2.4026910139356077</v>
      </c>
      <c r="K16" s="51">
        <f t="shared" si="1"/>
        <v>7.609531129900077</v>
      </c>
      <c r="L16" s="52">
        <f t="shared" si="2"/>
        <v>-5.2068401159644697</v>
      </c>
    </row>
    <row r="17" spans="1:12" x14ac:dyDescent="0.3">
      <c r="A17" s="150"/>
      <c r="B17" s="147" t="s">
        <v>7</v>
      </c>
      <c r="C17" s="15" t="s">
        <v>0</v>
      </c>
      <c r="D17" s="107">
        <v>54</v>
      </c>
      <c r="E17" s="74">
        <v>4</v>
      </c>
      <c r="F17" s="38">
        <v>100</v>
      </c>
      <c r="G17" s="107">
        <v>3805</v>
      </c>
      <c r="H17" s="102">
        <v>101</v>
      </c>
      <c r="I17" s="38">
        <f t="shared" si="4"/>
        <v>3667.3267326732671</v>
      </c>
      <c r="J17" s="53">
        <f t="shared" si="1"/>
        <v>1.419185282522996</v>
      </c>
      <c r="K17" s="53">
        <f t="shared" si="1"/>
        <v>3.9603960396039604</v>
      </c>
      <c r="L17" s="54">
        <f t="shared" si="2"/>
        <v>-2.5412107570809646</v>
      </c>
    </row>
    <row r="18" spans="1:12" x14ac:dyDescent="0.3">
      <c r="A18" s="150"/>
      <c r="B18" s="147"/>
      <c r="C18" s="15" t="s">
        <v>1</v>
      </c>
      <c r="D18" s="108">
        <v>151</v>
      </c>
      <c r="E18" s="75">
        <v>4</v>
      </c>
      <c r="F18" s="39">
        <v>100</v>
      </c>
      <c r="G18" s="108">
        <v>9089</v>
      </c>
      <c r="H18" s="101">
        <v>362</v>
      </c>
      <c r="I18" s="39">
        <f t="shared" si="4"/>
        <v>2410.7734806629837</v>
      </c>
      <c r="J18" s="51">
        <f t="shared" si="1"/>
        <v>1.6613488832654857</v>
      </c>
      <c r="K18" s="51">
        <f t="shared" si="1"/>
        <v>1.1049723756906076</v>
      </c>
      <c r="L18" s="52">
        <f t="shared" si="2"/>
        <v>0.55637650757487811</v>
      </c>
    </row>
    <row r="19" spans="1:12" x14ac:dyDescent="0.3">
      <c r="A19" s="150"/>
      <c r="B19" s="147" t="s">
        <v>17</v>
      </c>
      <c r="C19" s="15" t="s">
        <v>0</v>
      </c>
      <c r="D19" s="107">
        <v>36</v>
      </c>
      <c r="E19" s="74">
        <v>71</v>
      </c>
      <c r="F19" s="38">
        <f t="shared" si="3"/>
        <v>-49.295774647887328</v>
      </c>
      <c r="G19" s="107">
        <v>1280</v>
      </c>
      <c r="H19" s="102">
        <v>252</v>
      </c>
      <c r="I19" s="38">
        <f t="shared" si="4"/>
        <v>407.93650793650789</v>
      </c>
      <c r="J19" s="53">
        <f t="shared" si="1"/>
        <v>2.8125</v>
      </c>
      <c r="K19" s="53">
        <f t="shared" si="1"/>
        <v>28.174603174603174</v>
      </c>
      <c r="L19" s="54">
        <f t="shared" si="2"/>
        <v>-25.362103174603174</v>
      </c>
    </row>
    <row r="20" spans="1:12" x14ac:dyDescent="0.3">
      <c r="A20" s="150"/>
      <c r="B20" s="147"/>
      <c r="C20" s="15" t="s">
        <v>1</v>
      </c>
      <c r="D20" s="108">
        <v>147</v>
      </c>
      <c r="E20" s="75">
        <v>241</v>
      </c>
      <c r="F20" s="39">
        <f t="shared" si="3"/>
        <v>-39.004149377593365</v>
      </c>
      <c r="G20" s="108">
        <v>3448</v>
      </c>
      <c r="H20" s="101">
        <v>1216</v>
      </c>
      <c r="I20" s="39">
        <f t="shared" si="4"/>
        <v>183.55263157894737</v>
      </c>
      <c r="J20" s="51">
        <f t="shared" si="1"/>
        <v>4.2633410672853831</v>
      </c>
      <c r="K20" s="51">
        <f t="shared" si="1"/>
        <v>19.819078947368421</v>
      </c>
      <c r="L20" s="52">
        <f t="shared" si="2"/>
        <v>-15.555737880083038</v>
      </c>
    </row>
    <row r="21" spans="1:12" x14ac:dyDescent="0.3">
      <c r="A21" s="150"/>
      <c r="B21" s="147" t="s">
        <v>18</v>
      </c>
      <c r="C21" s="15" t="s">
        <v>0</v>
      </c>
      <c r="D21" s="107">
        <v>57</v>
      </c>
      <c r="E21" s="74">
        <v>56</v>
      </c>
      <c r="F21" s="38">
        <f t="shared" si="3"/>
        <v>1.7857142857142856</v>
      </c>
      <c r="G21" s="107">
        <v>4331</v>
      </c>
      <c r="H21" s="57">
        <v>3680</v>
      </c>
      <c r="I21" s="38">
        <f t="shared" si="4"/>
        <v>17.690217391304348</v>
      </c>
      <c r="J21" s="53">
        <f t="shared" ref="J21:K27" si="5">D21/G21*100</f>
        <v>1.3160932809974601</v>
      </c>
      <c r="K21" s="53">
        <f t="shared" si="5"/>
        <v>1.5217391304347827</v>
      </c>
      <c r="L21" s="54">
        <f t="shared" si="2"/>
        <v>-0.20564584943732256</v>
      </c>
    </row>
    <row r="22" spans="1:12" x14ac:dyDescent="0.3">
      <c r="A22" s="150"/>
      <c r="B22" s="147"/>
      <c r="C22" s="15" t="s">
        <v>1</v>
      </c>
      <c r="D22" s="108">
        <v>168</v>
      </c>
      <c r="E22" s="75">
        <v>153</v>
      </c>
      <c r="F22" s="39">
        <f t="shared" si="3"/>
        <v>9.8039215686274517</v>
      </c>
      <c r="G22" s="108">
        <v>17540</v>
      </c>
      <c r="H22" s="101">
        <v>14009</v>
      </c>
      <c r="I22" s="39">
        <f t="shared" si="4"/>
        <v>25.20522521236348</v>
      </c>
      <c r="J22" s="51">
        <f t="shared" si="5"/>
        <v>0.95781071835803877</v>
      </c>
      <c r="K22" s="51">
        <f t="shared" si="5"/>
        <v>1.092155043186523</v>
      </c>
      <c r="L22" s="52">
        <f t="shared" si="2"/>
        <v>-0.13434432482848424</v>
      </c>
    </row>
    <row r="23" spans="1:12" x14ac:dyDescent="0.3">
      <c r="A23" s="150"/>
      <c r="B23" s="147" t="s">
        <v>8</v>
      </c>
      <c r="C23" s="15" t="s">
        <v>0</v>
      </c>
      <c r="D23" s="107">
        <v>29</v>
      </c>
      <c r="E23" s="74">
        <v>64</v>
      </c>
      <c r="F23" s="38">
        <f t="shared" si="3"/>
        <v>-54.6875</v>
      </c>
      <c r="G23" s="107">
        <v>4041</v>
      </c>
      <c r="H23" s="57">
        <v>1349</v>
      </c>
      <c r="I23" s="38">
        <f t="shared" si="4"/>
        <v>199.55522609340252</v>
      </c>
      <c r="J23" s="53">
        <f t="shared" si="5"/>
        <v>0.71764414748824545</v>
      </c>
      <c r="K23" s="53">
        <f t="shared" si="5"/>
        <v>4.7442550037064493</v>
      </c>
      <c r="L23" s="54">
        <f t="shared" si="2"/>
        <v>-4.0266108562182037</v>
      </c>
    </row>
    <row r="24" spans="1:12" x14ac:dyDescent="0.3">
      <c r="A24" s="150"/>
      <c r="B24" s="147"/>
      <c r="C24" s="15" t="s">
        <v>1</v>
      </c>
      <c r="D24" s="108">
        <v>135</v>
      </c>
      <c r="E24" s="75">
        <v>131</v>
      </c>
      <c r="F24" s="39">
        <f t="shared" si="3"/>
        <v>3.0534351145038165</v>
      </c>
      <c r="G24" s="108">
        <v>16457</v>
      </c>
      <c r="H24" s="101">
        <v>6207</v>
      </c>
      <c r="I24" s="39">
        <f t="shared" si="4"/>
        <v>165.1361366199452</v>
      </c>
      <c r="J24" s="51">
        <f t="shared" si="5"/>
        <v>0.82031962083004195</v>
      </c>
      <c r="K24" s="51">
        <f t="shared" si="5"/>
        <v>2.1105203802158852</v>
      </c>
      <c r="L24" s="52">
        <f t="shared" si="2"/>
        <v>-1.2902007593858431</v>
      </c>
    </row>
    <row r="25" spans="1:12" x14ac:dyDescent="0.3">
      <c r="A25" s="150"/>
      <c r="B25" s="147" t="s">
        <v>9</v>
      </c>
      <c r="C25" s="15" t="s">
        <v>0</v>
      </c>
      <c r="D25" s="107">
        <v>59</v>
      </c>
      <c r="E25" s="74">
        <v>17</v>
      </c>
      <c r="F25" s="38">
        <f t="shared" si="3"/>
        <v>247.05882352941177</v>
      </c>
      <c r="G25" s="107">
        <v>3664</v>
      </c>
      <c r="H25" s="57">
        <v>505</v>
      </c>
      <c r="I25" s="38">
        <f t="shared" si="4"/>
        <v>625.54455445544556</v>
      </c>
      <c r="J25" s="53">
        <f t="shared" si="5"/>
        <v>1.6102620087336244</v>
      </c>
      <c r="K25" s="53">
        <f t="shared" si="5"/>
        <v>3.3663366336633667</v>
      </c>
      <c r="L25" s="54">
        <f t="shared" si="2"/>
        <v>-1.7560746249297423</v>
      </c>
    </row>
    <row r="26" spans="1:12" x14ac:dyDescent="0.3">
      <c r="A26" s="150"/>
      <c r="B26" s="147"/>
      <c r="C26" s="15" t="s">
        <v>1</v>
      </c>
      <c r="D26" s="109">
        <v>243</v>
      </c>
      <c r="E26" s="75">
        <v>96</v>
      </c>
      <c r="F26" s="39">
        <f t="shared" si="3"/>
        <v>153.125</v>
      </c>
      <c r="G26" s="109">
        <v>7716</v>
      </c>
      <c r="H26" s="86">
        <v>2012</v>
      </c>
      <c r="I26" s="39">
        <f t="shared" si="4"/>
        <v>283.49900596421469</v>
      </c>
      <c r="J26" s="51">
        <f t="shared" si="5"/>
        <v>3.1493001555209954</v>
      </c>
      <c r="K26" s="51">
        <f t="shared" si="5"/>
        <v>4.7713717693836974</v>
      </c>
      <c r="L26" s="52">
        <f t="shared" si="2"/>
        <v>-1.622071613862702</v>
      </c>
    </row>
    <row r="27" spans="1:12" x14ac:dyDescent="0.3">
      <c r="A27" s="150"/>
      <c r="B27" s="147" t="s">
        <v>10</v>
      </c>
      <c r="C27" s="15" t="s">
        <v>0</v>
      </c>
      <c r="D27" s="110">
        <v>658</v>
      </c>
      <c r="E27" s="74">
        <v>619</v>
      </c>
      <c r="F27" s="38">
        <f t="shared" si="3"/>
        <v>6.30048465266559</v>
      </c>
      <c r="G27" s="110">
        <v>31627</v>
      </c>
      <c r="H27" s="82">
        <v>19969</v>
      </c>
      <c r="I27" s="38">
        <f t="shared" si="4"/>
        <v>58.38048975912664</v>
      </c>
      <c r="J27" s="53">
        <f t="shared" si="5"/>
        <v>2.0805008378916749</v>
      </c>
      <c r="K27" s="53">
        <f t="shared" si="5"/>
        <v>3.0998046972807853</v>
      </c>
      <c r="L27" s="54">
        <f t="shared" si="2"/>
        <v>-1.0193038593891104</v>
      </c>
    </row>
    <row r="28" spans="1:12" x14ac:dyDescent="0.3">
      <c r="A28" s="151"/>
      <c r="B28" s="148"/>
      <c r="C28" s="14" t="s">
        <v>1</v>
      </c>
      <c r="D28" s="109">
        <v>2404</v>
      </c>
      <c r="E28" s="76">
        <v>2097</v>
      </c>
      <c r="F28" s="37">
        <f t="shared" si="3"/>
        <v>14.639961850262278</v>
      </c>
      <c r="G28" s="109">
        <v>111100</v>
      </c>
      <c r="H28" s="89">
        <v>78516</v>
      </c>
      <c r="I28" s="37">
        <f t="shared" si="4"/>
        <v>41.499821692393908</v>
      </c>
      <c r="J28" s="49">
        <f>D28/G28*100</f>
        <v>2.1638163816381639</v>
      </c>
      <c r="K28" s="49">
        <f>E28/H28*100</f>
        <v>2.6707932141219621</v>
      </c>
      <c r="L28" s="50">
        <f>J28-K28</f>
        <v>-0.50697683248379821</v>
      </c>
    </row>
    <row r="29" spans="1:12" x14ac:dyDescent="0.3">
      <c r="A29" s="139" t="s">
        <v>19</v>
      </c>
      <c r="B29" s="142" t="s">
        <v>2</v>
      </c>
      <c r="C29" s="16" t="s">
        <v>0</v>
      </c>
      <c r="D29" s="111">
        <f>SUM(D31,D33)</f>
        <v>2245</v>
      </c>
      <c r="E29" s="111">
        <f>SUM(E31,E33)</f>
        <v>2443</v>
      </c>
      <c r="F29" s="40">
        <f t="shared" si="3"/>
        <v>-8.1047891936144083</v>
      </c>
      <c r="G29" s="111">
        <v>66065</v>
      </c>
      <c r="H29" s="87">
        <v>26238</v>
      </c>
      <c r="I29" s="36">
        <f t="shared" si="4"/>
        <v>151.79129506822167</v>
      </c>
      <c r="J29" s="47">
        <f>D29/G29*100</f>
        <v>3.3981684704457735</v>
      </c>
      <c r="K29" s="47">
        <f t="shared" ref="K29" si="6">E29/H29*100</f>
        <v>9.3109230886500498</v>
      </c>
      <c r="L29" s="48">
        <f>J29-K29</f>
        <v>-5.9127546182042767</v>
      </c>
    </row>
    <row r="30" spans="1:12" x14ac:dyDescent="0.3">
      <c r="A30" s="140"/>
      <c r="B30" s="143"/>
      <c r="C30" s="17" t="s">
        <v>1</v>
      </c>
      <c r="D30" s="112">
        <f>SUM(D34,D32)</f>
        <v>8648</v>
      </c>
      <c r="E30" s="112">
        <f>SUM(E34,E32)</f>
        <v>8150</v>
      </c>
      <c r="F30" s="41">
        <f t="shared" si="3"/>
        <v>6.110429447852761</v>
      </c>
      <c r="G30" s="112">
        <v>179547</v>
      </c>
      <c r="H30" s="88">
        <v>104778</v>
      </c>
      <c r="I30" s="37">
        <f t="shared" si="4"/>
        <v>71.35944568516291</v>
      </c>
      <c r="J30" s="49">
        <f>D30/G30*100</f>
        <v>4.8165661358864256</v>
      </c>
      <c r="K30" s="49">
        <f>E30/H30*100</f>
        <v>7.7783504170722857</v>
      </c>
      <c r="L30" s="50">
        <f>J30-K30</f>
        <v>-2.9617842811858601</v>
      </c>
    </row>
    <row r="31" spans="1:12" x14ac:dyDescent="0.3">
      <c r="A31" s="140"/>
      <c r="B31" s="144" t="s">
        <v>11</v>
      </c>
      <c r="C31" s="18" t="s">
        <v>0</v>
      </c>
      <c r="D31" s="113">
        <v>867</v>
      </c>
      <c r="E31" s="80">
        <v>771</v>
      </c>
      <c r="F31" s="38">
        <f t="shared" si="3"/>
        <v>12.45136186770428</v>
      </c>
      <c r="G31" s="113">
        <v>30882</v>
      </c>
      <c r="H31" s="57">
        <v>12944</v>
      </c>
      <c r="I31" s="38">
        <f t="shared" si="4"/>
        <v>138.5815822002472</v>
      </c>
      <c r="J31" s="47">
        <f>D31/G31*100</f>
        <v>2.8074606566932192</v>
      </c>
      <c r="K31" s="47">
        <f t="shared" ref="K31:K33" si="7">E31/H31*100</f>
        <v>5.9564276885043261</v>
      </c>
      <c r="L31" s="48">
        <f>J31-K31</f>
        <v>-3.1489670318111069</v>
      </c>
    </row>
    <row r="32" spans="1:12" x14ac:dyDescent="0.3">
      <c r="A32" s="140"/>
      <c r="B32" s="145"/>
      <c r="C32" s="18" t="s">
        <v>1</v>
      </c>
      <c r="D32" s="109">
        <v>3225</v>
      </c>
      <c r="E32" s="75">
        <v>2576</v>
      </c>
      <c r="F32" s="39">
        <f t="shared" si="3"/>
        <v>25.19409937888199</v>
      </c>
      <c r="G32" s="109">
        <v>79265</v>
      </c>
      <c r="H32" s="86">
        <v>48490</v>
      </c>
      <c r="I32" s="39">
        <f t="shared" si="4"/>
        <v>63.466694163745096</v>
      </c>
      <c r="J32" s="51">
        <f t="shared" ref="J32:J33" si="8">D32/G32*100</f>
        <v>4.0686305431148675</v>
      </c>
      <c r="K32" s="51">
        <f t="shared" si="7"/>
        <v>5.312435553722417</v>
      </c>
      <c r="L32" s="52">
        <f t="shared" ref="L32:L33" si="9">J32-K32</f>
        <v>-1.2438050106075496</v>
      </c>
    </row>
    <row r="33" spans="1:12" x14ac:dyDescent="0.3">
      <c r="A33" s="140"/>
      <c r="B33" s="145" t="s">
        <v>10</v>
      </c>
      <c r="C33" s="18" t="s">
        <v>0</v>
      </c>
      <c r="D33" s="110">
        <v>1378</v>
      </c>
      <c r="E33" s="74">
        <v>1672</v>
      </c>
      <c r="F33" s="38">
        <f t="shared" si="3"/>
        <v>-17.583732057416267</v>
      </c>
      <c r="G33" s="110">
        <v>35183</v>
      </c>
      <c r="H33" s="82">
        <v>13294</v>
      </c>
      <c r="I33" s="38">
        <f t="shared" si="4"/>
        <v>164.65322701970814</v>
      </c>
      <c r="J33" s="53">
        <f t="shared" si="8"/>
        <v>3.9166642980985134</v>
      </c>
      <c r="K33" s="53">
        <f t="shared" si="7"/>
        <v>12.57710245223409</v>
      </c>
      <c r="L33" s="54">
        <f t="shared" si="9"/>
        <v>-8.6604381541355764</v>
      </c>
    </row>
    <row r="34" spans="1:12" ht="17.25" thickBot="1" x14ac:dyDescent="0.35">
      <c r="A34" s="141"/>
      <c r="B34" s="146"/>
      <c r="C34" s="19" t="s">
        <v>1</v>
      </c>
      <c r="D34" s="114">
        <v>5423</v>
      </c>
      <c r="E34" s="78">
        <v>5574</v>
      </c>
      <c r="F34" s="42">
        <f t="shared" si="3"/>
        <v>-2.7090060997488337</v>
      </c>
      <c r="G34" s="114">
        <v>100282</v>
      </c>
      <c r="H34" s="85">
        <v>56288</v>
      </c>
      <c r="I34" s="42">
        <f t="shared" si="4"/>
        <v>78.158754974417278</v>
      </c>
      <c r="J34" s="55">
        <f>D34/G34*100</f>
        <v>5.4077501445922502</v>
      </c>
      <c r="K34" s="55">
        <f>E34/H34*100</f>
        <v>9.902643547470154</v>
      </c>
      <c r="L34" s="56">
        <f>J34-K34</f>
        <v>-4.4948934028779037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sqref="A1:L1"/>
    </sheetView>
  </sheetViews>
  <sheetFormatPr defaultRowHeight="16.5" x14ac:dyDescent="0.3"/>
  <sheetData>
    <row r="1" spans="1:12" ht="26.25" x14ac:dyDescent="0.3">
      <c r="A1" s="131" t="s">
        <v>34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 ht="17.25" thickBot="1" x14ac:dyDescent="0.35">
      <c r="A2" s="4"/>
      <c r="B2" s="4"/>
      <c r="C2" s="4"/>
      <c r="D2" s="4"/>
      <c r="E2" s="2"/>
      <c r="F2" s="2"/>
      <c r="G2" s="2"/>
      <c r="H2" s="2"/>
      <c r="I2" s="2"/>
      <c r="J2" s="3"/>
      <c r="K2" s="3"/>
      <c r="L2" s="3"/>
    </row>
    <row r="3" spans="1:12" x14ac:dyDescent="0.3">
      <c r="A3" s="5"/>
      <c r="B3" s="6"/>
      <c r="C3" s="7"/>
      <c r="D3" s="132" t="s">
        <v>21</v>
      </c>
      <c r="E3" s="129"/>
      <c r="F3" s="133"/>
      <c r="G3" s="134" t="s">
        <v>22</v>
      </c>
      <c r="H3" s="129"/>
      <c r="I3" s="133"/>
      <c r="J3" s="129" t="s">
        <v>24</v>
      </c>
      <c r="K3" s="129"/>
      <c r="L3" s="130"/>
    </row>
    <row r="4" spans="1:12" x14ac:dyDescent="0.3">
      <c r="A4" s="8"/>
      <c r="B4" s="9"/>
      <c r="C4" s="10"/>
      <c r="D4" s="22" t="s">
        <v>31</v>
      </c>
      <c r="E4" s="23" t="s">
        <v>27</v>
      </c>
      <c r="F4" s="21" t="s">
        <v>23</v>
      </c>
      <c r="G4" s="24" t="s">
        <v>31</v>
      </c>
      <c r="H4" s="23" t="s">
        <v>27</v>
      </c>
      <c r="I4" s="25" t="s">
        <v>23</v>
      </c>
      <c r="J4" s="23" t="s">
        <v>31</v>
      </c>
      <c r="K4" s="23" t="s">
        <v>27</v>
      </c>
      <c r="L4" s="20" t="s">
        <v>25</v>
      </c>
    </row>
    <row r="5" spans="1:12" x14ac:dyDescent="0.3">
      <c r="A5" s="135" t="s">
        <v>15</v>
      </c>
      <c r="B5" s="136"/>
      <c r="C5" s="11" t="s">
        <v>0</v>
      </c>
      <c r="D5" s="103">
        <f>SUM(D7,D29)</f>
        <v>4574</v>
      </c>
      <c r="E5" s="103">
        <f>SUM(E7,E29)</f>
        <v>4084</v>
      </c>
      <c r="F5" s="34">
        <f t="shared" ref="F5:F6" si="0">(D5-E5)/E5*100</f>
        <v>11.998041136141039</v>
      </c>
      <c r="G5" s="103">
        <v>175922</v>
      </c>
      <c r="H5" s="61">
        <v>74463</v>
      </c>
      <c r="I5" s="34">
        <f>(G5-H5)/H5*100</f>
        <v>136.2542470757289</v>
      </c>
      <c r="J5" s="43">
        <f t="shared" ref="J5:K20" si="1">D5/G5*100</f>
        <v>2.6000159161446548</v>
      </c>
      <c r="K5" s="43">
        <f t="shared" si="1"/>
        <v>5.4846030914682462</v>
      </c>
      <c r="L5" s="44">
        <f t="shared" ref="L5:L27" si="2">J5-K5</f>
        <v>-2.8845871753235914</v>
      </c>
    </row>
    <row r="6" spans="1:12" x14ac:dyDescent="0.3">
      <c r="A6" s="137"/>
      <c r="B6" s="138"/>
      <c r="C6" s="12" t="s">
        <v>1</v>
      </c>
      <c r="D6" s="104">
        <f>SUM(D8,D30)</f>
        <v>18568</v>
      </c>
      <c r="E6" s="104">
        <f>SUM(E8,E30)</f>
        <v>17696</v>
      </c>
      <c r="F6" s="35">
        <f t="shared" si="0"/>
        <v>4.9276672694394215</v>
      </c>
      <c r="G6" s="104">
        <v>582459</v>
      </c>
      <c r="H6" s="62">
        <v>343158</v>
      </c>
      <c r="I6" s="35">
        <f>(G6-H6)/H6*100</f>
        <v>69.734932596646431</v>
      </c>
      <c r="J6" s="45">
        <f t="shared" si="1"/>
        <v>3.1878638668129429</v>
      </c>
      <c r="K6" s="45">
        <f>E6/H6*100</f>
        <v>5.1568082341079036</v>
      </c>
      <c r="L6" s="46">
        <f t="shared" si="2"/>
        <v>-1.9689443672949607</v>
      </c>
    </row>
    <row r="7" spans="1:12" x14ac:dyDescent="0.3">
      <c r="A7" s="149" t="s">
        <v>16</v>
      </c>
      <c r="B7" s="142" t="s">
        <v>2</v>
      </c>
      <c r="C7" s="13" t="s">
        <v>0</v>
      </c>
      <c r="D7" s="105">
        <f>SUM(D27,D25,D23,D21,D19,D17,D15,D13,D11,D9)</f>
        <v>1873</v>
      </c>
      <c r="E7" s="105">
        <f>SUM(E27,E25,E23,E21,E19,E17,E15,E13,E11,E9)</f>
        <v>1606</v>
      </c>
      <c r="F7" s="36">
        <f>(D7-E7)/E7*100</f>
        <v>16.625155666251558</v>
      </c>
      <c r="G7" s="105">
        <v>87630</v>
      </c>
      <c r="H7" s="91">
        <v>42514</v>
      </c>
      <c r="I7" s="36">
        <f>(G7-H7)/H7*100</f>
        <v>106.12033683022064</v>
      </c>
      <c r="J7" s="47">
        <f t="shared" si="1"/>
        <v>2.1373958689946364</v>
      </c>
      <c r="K7" s="47">
        <f t="shared" si="1"/>
        <v>3.7775791503975165</v>
      </c>
      <c r="L7" s="48">
        <f t="shared" si="2"/>
        <v>-1.6401832814028801</v>
      </c>
    </row>
    <row r="8" spans="1:12" x14ac:dyDescent="0.3">
      <c r="A8" s="150"/>
      <c r="B8" s="143"/>
      <c r="C8" s="14" t="s">
        <v>1</v>
      </c>
      <c r="D8" s="106">
        <f>SUM(D10,D12,D14,D16,D18,D20,D22,D24,D26,D28)</f>
        <v>7219</v>
      </c>
      <c r="E8" s="106">
        <f>SUM(E10,E12,E14,E16,E18,E20,E22,E24,E26,E28)</f>
        <v>7068</v>
      </c>
      <c r="F8" s="37">
        <f>(D8-E8)/E8*100</f>
        <v>2.1363893604980193</v>
      </c>
      <c r="G8" s="106">
        <v>314620</v>
      </c>
      <c r="H8" s="92">
        <v>206431</v>
      </c>
      <c r="I8" s="37">
        <f>(G8-H8)/H8*100</f>
        <v>52.40927961401146</v>
      </c>
      <c r="J8" s="49">
        <f t="shared" si="1"/>
        <v>2.2945140169092872</v>
      </c>
      <c r="K8" s="49">
        <f>E8/H8*100</f>
        <v>3.4239043554504898</v>
      </c>
      <c r="L8" s="50">
        <f t="shared" si="2"/>
        <v>-1.1293903385412025</v>
      </c>
    </row>
    <row r="9" spans="1:12" x14ac:dyDescent="0.3">
      <c r="A9" s="150"/>
      <c r="B9" s="152" t="s">
        <v>3</v>
      </c>
      <c r="C9" s="15" t="s">
        <v>0</v>
      </c>
      <c r="D9" s="107">
        <v>175</v>
      </c>
      <c r="E9" s="80">
        <v>82</v>
      </c>
      <c r="F9" s="38">
        <f t="shared" ref="F9:F34" si="3">(D9-E9)/E9*100</f>
        <v>113.41463414634146</v>
      </c>
      <c r="G9" s="107">
        <v>3701</v>
      </c>
      <c r="H9" s="90">
        <v>1403</v>
      </c>
      <c r="I9" s="38">
        <f>(G9-H9)/H9*100</f>
        <v>163.79187455452603</v>
      </c>
      <c r="J9" s="47">
        <f t="shared" si="1"/>
        <v>4.7284517697919481</v>
      </c>
      <c r="K9" s="47">
        <f t="shared" si="1"/>
        <v>5.8446186742694231</v>
      </c>
      <c r="L9" s="48">
        <f t="shared" si="2"/>
        <v>-1.1161669044774749</v>
      </c>
    </row>
    <row r="10" spans="1:12" x14ac:dyDescent="0.3">
      <c r="A10" s="150"/>
      <c r="B10" s="147"/>
      <c r="C10" s="15" t="s">
        <v>1</v>
      </c>
      <c r="D10" s="108">
        <v>564</v>
      </c>
      <c r="E10" s="75">
        <v>306</v>
      </c>
      <c r="F10" s="39">
        <f t="shared" si="3"/>
        <v>84.313725490196077</v>
      </c>
      <c r="G10" s="108">
        <v>11425</v>
      </c>
      <c r="H10" s="101">
        <v>6242</v>
      </c>
      <c r="I10" s="39">
        <f t="shared" ref="I10:I34" si="4">(G10-H10)/H10*100</f>
        <v>83.034283883370719</v>
      </c>
      <c r="J10" s="51">
        <f t="shared" si="1"/>
        <v>4.9365426695842451</v>
      </c>
      <c r="K10" s="51">
        <f>E10/H10*100</f>
        <v>4.9022749118872158</v>
      </c>
      <c r="L10" s="52">
        <f t="shared" si="2"/>
        <v>3.4267757697029388E-2</v>
      </c>
    </row>
    <row r="11" spans="1:12" x14ac:dyDescent="0.3">
      <c r="A11" s="150"/>
      <c r="B11" s="147" t="s">
        <v>4</v>
      </c>
      <c r="C11" s="15" t="s">
        <v>0</v>
      </c>
      <c r="D11" s="107">
        <v>525</v>
      </c>
      <c r="E11" s="74">
        <v>770</v>
      </c>
      <c r="F11" s="38">
        <f t="shared" si="3"/>
        <v>-31.818181818181817</v>
      </c>
      <c r="G11" s="107">
        <v>11253</v>
      </c>
      <c r="H11" s="57">
        <v>14221</v>
      </c>
      <c r="I11" s="38">
        <f t="shared" si="4"/>
        <v>-20.870543562337389</v>
      </c>
      <c r="J11" s="53">
        <f t="shared" si="1"/>
        <v>4.6654225539856036</v>
      </c>
      <c r="K11" s="53">
        <f t="shared" si="1"/>
        <v>5.4145278109837562</v>
      </c>
      <c r="L11" s="54">
        <f t="shared" si="2"/>
        <v>-0.74910525699815267</v>
      </c>
    </row>
    <row r="12" spans="1:12" x14ac:dyDescent="0.3">
      <c r="A12" s="150"/>
      <c r="B12" s="147"/>
      <c r="C12" s="15" t="s">
        <v>1</v>
      </c>
      <c r="D12" s="108">
        <v>2145</v>
      </c>
      <c r="E12" s="75">
        <v>3117</v>
      </c>
      <c r="F12" s="39">
        <f t="shared" si="3"/>
        <v>-31.183830606352263</v>
      </c>
      <c r="G12" s="108">
        <v>62450</v>
      </c>
      <c r="H12" s="101">
        <v>69359</v>
      </c>
      <c r="I12" s="39">
        <f t="shared" si="4"/>
        <v>-9.9612162805115414</v>
      </c>
      <c r="J12" s="51">
        <f t="shared" si="1"/>
        <v>3.434747798238591</v>
      </c>
      <c r="K12" s="51">
        <f t="shared" si="1"/>
        <v>4.4940094292016894</v>
      </c>
      <c r="L12" s="52">
        <f t="shared" si="2"/>
        <v>-1.0592616309630984</v>
      </c>
    </row>
    <row r="13" spans="1:12" x14ac:dyDescent="0.3">
      <c r="A13" s="150"/>
      <c r="B13" s="147" t="s">
        <v>5</v>
      </c>
      <c r="C13" s="15" t="s">
        <v>0</v>
      </c>
      <c r="D13" s="107">
        <v>34</v>
      </c>
      <c r="E13" s="74">
        <v>21</v>
      </c>
      <c r="F13" s="38">
        <f t="shared" si="3"/>
        <v>61.904761904761905</v>
      </c>
      <c r="G13" s="107">
        <v>307</v>
      </c>
      <c r="H13" s="102">
        <v>95</v>
      </c>
      <c r="I13" s="38">
        <f t="shared" si="4"/>
        <v>223.15789473684208</v>
      </c>
      <c r="J13" s="53">
        <f t="shared" si="1"/>
        <v>11.074918566775244</v>
      </c>
      <c r="K13" s="53">
        <f t="shared" si="1"/>
        <v>22.105263157894736</v>
      </c>
      <c r="L13" s="54">
        <f t="shared" si="2"/>
        <v>-11.030344591119492</v>
      </c>
    </row>
    <row r="14" spans="1:12" x14ac:dyDescent="0.3">
      <c r="A14" s="150"/>
      <c r="B14" s="147"/>
      <c r="C14" s="15" t="s">
        <v>1</v>
      </c>
      <c r="D14" s="108">
        <v>73</v>
      </c>
      <c r="E14" s="75">
        <v>91</v>
      </c>
      <c r="F14" s="39">
        <f t="shared" si="3"/>
        <v>-19.780219780219781</v>
      </c>
      <c r="G14" s="108">
        <v>945</v>
      </c>
      <c r="H14" s="101">
        <v>412</v>
      </c>
      <c r="I14" s="39">
        <f t="shared" si="4"/>
        <v>129.36893203883494</v>
      </c>
      <c r="J14" s="51">
        <f t="shared" si="1"/>
        <v>7.7248677248677247</v>
      </c>
      <c r="K14" s="51">
        <f t="shared" si="1"/>
        <v>22.087378640776699</v>
      </c>
      <c r="L14" s="52">
        <f t="shared" si="2"/>
        <v>-14.362510915908974</v>
      </c>
    </row>
    <row r="15" spans="1:12" x14ac:dyDescent="0.3">
      <c r="A15" s="150"/>
      <c r="B15" s="147" t="s">
        <v>6</v>
      </c>
      <c r="C15" s="15" t="s">
        <v>0</v>
      </c>
      <c r="D15" s="107">
        <v>43</v>
      </c>
      <c r="E15" s="74">
        <v>41</v>
      </c>
      <c r="F15" s="38">
        <f t="shared" si="3"/>
        <v>4.8780487804878048</v>
      </c>
      <c r="G15" s="107">
        <v>786</v>
      </c>
      <c r="H15" s="102">
        <v>349</v>
      </c>
      <c r="I15" s="38">
        <f t="shared" si="4"/>
        <v>125.21489971346705</v>
      </c>
      <c r="J15" s="53">
        <f t="shared" si="1"/>
        <v>5.4707379134860057</v>
      </c>
      <c r="K15" s="53">
        <f t="shared" si="1"/>
        <v>11.74785100286533</v>
      </c>
      <c r="L15" s="54">
        <f t="shared" si="2"/>
        <v>-6.2771130893793243</v>
      </c>
    </row>
    <row r="16" spans="1:12" x14ac:dyDescent="0.3">
      <c r="A16" s="150"/>
      <c r="B16" s="147"/>
      <c r="C16" s="15" t="s">
        <v>1</v>
      </c>
      <c r="D16" s="108">
        <v>93</v>
      </c>
      <c r="E16" s="75">
        <v>140</v>
      </c>
      <c r="F16" s="39">
        <f t="shared" si="3"/>
        <v>-33.571428571428569</v>
      </c>
      <c r="G16" s="108">
        <v>2867</v>
      </c>
      <c r="H16" s="101">
        <v>1650</v>
      </c>
      <c r="I16" s="39">
        <f t="shared" si="4"/>
        <v>73.757575757575751</v>
      </c>
      <c r="J16" s="51">
        <f t="shared" si="1"/>
        <v>3.2438088594349499</v>
      </c>
      <c r="K16" s="51">
        <f t="shared" si="1"/>
        <v>8.4848484848484862</v>
      </c>
      <c r="L16" s="52">
        <f t="shared" si="2"/>
        <v>-5.2410396254135367</v>
      </c>
    </row>
    <row r="17" spans="1:12" x14ac:dyDescent="0.3">
      <c r="A17" s="150"/>
      <c r="B17" s="147" t="s">
        <v>7</v>
      </c>
      <c r="C17" s="15" t="s">
        <v>0</v>
      </c>
      <c r="D17" s="107">
        <v>92</v>
      </c>
      <c r="E17" s="74">
        <v>17</v>
      </c>
      <c r="F17" s="38">
        <v>100</v>
      </c>
      <c r="G17" s="107">
        <v>6776</v>
      </c>
      <c r="H17" s="102">
        <v>77</v>
      </c>
      <c r="I17" s="38">
        <f t="shared" si="4"/>
        <v>8700</v>
      </c>
      <c r="J17" s="53">
        <f t="shared" si="1"/>
        <v>1.357733175914994</v>
      </c>
      <c r="K17" s="53">
        <f t="shared" si="1"/>
        <v>22.077922077922079</v>
      </c>
      <c r="L17" s="54">
        <f t="shared" si="2"/>
        <v>-20.720188902007084</v>
      </c>
    </row>
    <row r="18" spans="1:12" x14ac:dyDescent="0.3">
      <c r="A18" s="150"/>
      <c r="B18" s="147"/>
      <c r="C18" s="15" t="s">
        <v>1</v>
      </c>
      <c r="D18" s="108">
        <v>243</v>
      </c>
      <c r="E18" s="75">
        <v>21</v>
      </c>
      <c r="F18" s="39">
        <v>100</v>
      </c>
      <c r="G18" s="108">
        <v>15865</v>
      </c>
      <c r="H18" s="101">
        <v>439</v>
      </c>
      <c r="I18" s="39">
        <f t="shared" si="4"/>
        <v>3513.8952164009111</v>
      </c>
      <c r="J18" s="51">
        <f t="shared" si="1"/>
        <v>1.531673495115033</v>
      </c>
      <c r="K18" s="51">
        <f t="shared" si="1"/>
        <v>4.7835990888382689</v>
      </c>
      <c r="L18" s="52">
        <f t="shared" si="2"/>
        <v>-3.2519255937232359</v>
      </c>
    </row>
    <row r="19" spans="1:12" x14ac:dyDescent="0.3">
      <c r="A19" s="150"/>
      <c r="B19" s="147" t="s">
        <v>17</v>
      </c>
      <c r="C19" s="15" t="s">
        <v>0</v>
      </c>
      <c r="D19" s="107">
        <v>70</v>
      </c>
      <c r="E19" s="74">
        <v>44</v>
      </c>
      <c r="F19" s="38">
        <f t="shared" si="3"/>
        <v>59.090909090909093</v>
      </c>
      <c r="G19" s="107">
        <v>2432</v>
      </c>
      <c r="H19" s="102">
        <v>253</v>
      </c>
      <c r="I19" s="38">
        <f t="shared" si="4"/>
        <v>861.26482213438726</v>
      </c>
      <c r="J19" s="53">
        <f t="shared" si="1"/>
        <v>2.8782894736842106</v>
      </c>
      <c r="K19" s="53">
        <f t="shared" si="1"/>
        <v>17.391304347826086</v>
      </c>
      <c r="L19" s="54">
        <f t="shared" si="2"/>
        <v>-14.513014874141875</v>
      </c>
    </row>
    <row r="20" spans="1:12" x14ac:dyDescent="0.3">
      <c r="A20" s="150"/>
      <c r="B20" s="147"/>
      <c r="C20" s="15" t="s">
        <v>1</v>
      </c>
      <c r="D20" s="108">
        <v>217</v>
      </c>
      <c r="E20" s="75">
        <v>285</v>
      </c>
      <c r="F20" s="39">
        <f t="shared" si="3"/>
        <v>-23.859649122807017</v>
      </c>
      <c r="G20" s="108">
        <v>5880</v>
      </c>
      <c r="H20" s="101">
        <v>1469</v>
      </c>
      <c r="I20" s="39">
        <f t="shared" si="4"/>
        <v>300.27229407760382</v>
      </c>
      <c r="J20" s="51">
        <f t="shared" si="1"/>
        <v>3.6904761904761907</v>
      </c>
      <c r="K20" s="51">
        <f t="shared" si="1"/>
        <v>19.400953029271616</v>
      </c>
      <c r="L20" s="52">
        <f t="shared" si="2"/>
        <v>-15.710476838795426</v>
      </c>
    </row>
    <row r="21" spans="1:12" x14ac:dyDescent="0.3">
      <c r="A21" s="150"/>
      <c r="B21" s="147" t="s">
        <v>18</v>
      </c>
      <c r="C21" s="15" t="s">
        <v>0</v>
      </c>
      <c r="D21" s="107">
        <v>60</v>
      </c>
      <c r="E21" s="74">
        <v>37</v>
      </c>
      <c r="F21" s="38">
        <f t="shared" si="3"/>
        <v>62.162162162162161</v>
      </c>
      <c r="G21" s="107">
        <v>5643</v>
      </c>
      <c r="H21" s="57">
        <v>4089</v>
      </c>
      <c r="I21" s="38">
        <f t="shared" si="4"/>
        <v>38.004402054292001</v>
      </c>
      <c r="J21" s="53">
        <f t="shared" ref="J21:K27" si="5">D21/G21*100</f>
        <v>1.063264221158958</v>
      </c>
      <c r="K21" s="53">
        <f t="shared" si="5"/>
        <v>0.90486671557838105</v>
      </c>
      <c r="L21" s="54">
        <f t="shared" si="2"/>
        <v>0.15839750558057697</v>
      </c>
    </row>
    <row r="22" spans="1:12" x14ac:dyDescent="0.3">
      <c r="A22" s="150"/>
      <c r="B22" s="147"/>
      <c r="C22" s="15" t="s">
        <v>1</v>
      </c>
      <c r="D22" s="108">
        <v>228</v>
      </c>
      <c r="E22" s="75">
        <v>190</v>
      </c>
      <c r="F22" s="39">
        <f t="shared" si="3"/>
        <v>20</v>
      </c>
      <c r="G22" s="108">
        <v>23183</v>
      </c>
      <c r="H22" s="101">
        <v>18098</v>
      </c>
      <c r="I22" s="39">
        <f t="shared" si="4"/>
        <v>28.097027295833794</v>
      </c>
      <c r="J22" s="51">
        <f t="shared" si="5"/>
        <v>0.98347927360565923</v>
      </c>
      <c r="K22" s="51">
        <f t="shared" si="5"/>
        <v>1.0498397612995911</v>
      </c>
      <c r="L22" s="52">
        <f t="shared" si="2"/>
        <v>-6.636048769393188E-2</v>
      </c>
    </row>
    <row r="23" spans="1:12" x14ac:dyDescent="0.3">
      <c r="A23" s="150"/>
      <c r="B23" s="147" t="s">
        <v>8</v>
      </c>
      <c r="C23" s="15" t="s">
        <v>0</v>
      </c>
      <c r="D23" s="107">
        <v>60</v>
      </c>
      <c r="E23" s="74">
        <v>26</v>
      </c>
      <c r="F23" s="38">
        <f t="shared" si="3"/>
        <v>130.76923076923077</v>
      </c>
      <c r="G23" s="107">
        <v>6429</v>
      </c>
      <c r="H23" s="57">
        <v>1726</v>
      </c>
      <c r="I23" s="38">
        <f t="shared" si="4"/>
        <v>272.47972190034761</v>
      </c>
      <c r="J23" s="53">
        <f t="shared" si="5"/>
        <v>0.93327111525898265</v>
      </c>
      <c r="K23" s="53">
        <f t="shared" si="5"/>
        <v>1.5063731170336037</v>
      </c>
      <c r="L23" s="54">
        <f t="shared" si="2"/>
        <v>-0.57310200177462101</v>
      </c>
    </row>
    <row r="24" spans="1:12" x14ac:dyDescent="0.3">
      <c r="A24" s="150"/>
      <c r="B24" s="147"/>
      <c r="C24" s="15" t="s">
        <v>1</v>
      </c>
      <c r="D24" s="108">
        <v>195</v>
      </c>
      <c r="E24" s="75">
        <v>157</v>
      </c>
      <c r="F24" s="39">
        <f t="shared" si="3"/>
        <v>24.203821656050955</v>
      </c>
      <c r="G24" s="108">
        <v>22886</v>
      </c>
      <c r="H24" s="101">
        <v>7933</v>
      </c>
      <c r="I24" s="39">
        <f t="shared" si="4"/>
        <v>188.49111307197782</v>
      </c>
      <c r="J24" s="51">
        <f t="shared" si="5"/>
        <v>0.85204928777418509</v>
      </c>
      <c r="K24" s="51">
        <f t="shared" si="5"/>
        <v>1.9790747510399596</v>
      </c>
      <c r="L24" s="52">
        <f t="shared" si="2"/>
        <v>-1.1270254632657744</v>
      </c>
    </row>
    <row r="25" spans="1:12" x14ac:dyDescent="0.3">
      <c r="A25" s="150"/>
      <c r="B25" s="147" t="s">
        <v>9</v>
      </c>
      <c r="C25" s="15" t="s">
        <v>0</v>
      </c>
      <c r="D25" s="107">
        <v>88</v>
      </c>
      <c r="E25" s="74">
        <v>23</v>
      </c>
      <c r="F25" s="38">
        <f t="shared" si="3"/>
        <v>282.60869565217394</v>
      </c>
      <c r="G25" s="107">
        <v>8772</v>
      </c>
      <c r="H25" s="57">
        <v>628</v>
      </c>
      <c r="I25" s="38">
        <f t="shared" si="4"/>
        <v>1296.8152866242037</v>
      </c>
      <c r="J25" s="53">
        <f t="shared" si="5"/>
        <v>1.0031919744642042</v>
      </c>
      <c r="K25" s="53">
        <f t="shared" si="5"/>
        <v>3.6624203821656049</v>
      </c>
      <c r="L25" s="54">
        <f t="shared" si="2"/>
        <v>-2.6592284077014008</v>
      </c>
    </row>
    <row r="26" spans="1:12" x14ac:dyDescent="0.3">
      <c r="A26" s="150"/>
      <c r="B26" s="147"/>
      <c r="C26" s="15" t="s">
        <v>1</v>
      </c>
      <c r="D26" s="109">
        <v>331</v>
      </c>
      <c r="E26" s="75">
        <v>119</v>
      </c>
      <c r="F26" s="39">
        <f t="shared" si="3"/>
        <v>178.1512605042017</v>
      </c>
      <c r="G26" s="109">
        <v>16488</v>
      </c>
      <c r="H26" s="86">
        <v>2640</v>
      </c>
      <c r="I26" s="39">
        <f t="shared" si="4"/>
        <v>524.5454545454545</v>
      </c>
      <c r="J26" s="51">
        <f t="shared" si="5"/>
        <v>2.007520621057739</v>
      </c>
      <c r="K26" s="51">
        <f t="shared" si="5"/>
        <v>4.5075757575757578</v>
      </c>
      <c r="L26" s="52">
        <f t="shared" si="2"/>
        <v>-2.5000551365180188</v>
      </c>
    </row>
    <row r="27" spans="1:12" x14ac:dyDescent="0.3">
      <c r="A27" s="150"/>
      <c r="B27" s="147" t="s">
        <v>10</v>
      </c>
      <c r="C27" s="15" t="s">
        <v>0</v>
      </c>
      <c r="D27" s="110">
        <v>726</v>
      </c>
      <c r="E27" s="74">
        <v>545</v>
      </c>
      <c r="F27" s="38">
        <f t="shared" si="3"/>
        <v>33.211009174311926</v>
      </c>
      <c r="G27" s="110">
        <v>41531</v>
      </c>
      <c r="H27" s="82">
        <v>19673</v>
      </c>
      <c r="I27" s="38">
        <f t="shared" si="4"/>
        <v>111.10659279215167</v>
      </c>
      <c r="J27" s="53">
        <f t="shared" si="5"/>
        <v>1.7480917868580095</v>
      </c>
      <c r="K27" s="53">
        <f t="shared" si="5"/>
        <v>2.7702943120012198</v>
      </c>
      <c r="L27" s="54">
        <f t="shared" si="2"/>
        <v>-1.0222025251432103</v>
      </c>
    </row>
    <row r="28" spans="1:12" x14ac:dyDescent="0.3">
      <c r="A28" s="151"/>
      <c r="B28" s="148"/>
      <c r="C28" s="14" t="s">
        <v>1</v>
      </c>
      <c r="D28" s="109">
        <v>3130</v>
      </c>
      <c r="E28" s="76">
        <v>2642</v>
      </c>
      <c r="F28" s="37">
        <f t="shared" si="3"/>
        <v>18.470855412566237</v>
      </c>
      <c r="G28" s="109">
        <v>152631</v>
      </c>
      <c r="H28" s="89">
        <v>98189</v>
      </c>
      <c r="I28" s="37">
        <f t="shared" si="4"/>
        <v>55.446129403497338</v>
      </c>
      <c r="J28" s="49">
        <f>D28/G28*100</f>
        <v>2.0506974336799209</v>
      </c>
      <c r="K28" s="49">
        <f>E28/H28*100</f>
        <v>2.6907291040747947</v>
      </c>
      <c r="L28" s="50">
        <f>J28-K28</f>
        <v>-0.64003167039487385</v>
      </c>
    </row>
    <row r="29" spans="1:12" x14ac:dyDescent="0.3">
      <c r="A29" s="139" t="s">
        <v>19</v>
      </c>
      <c r="B29" s="142" t="s">
        <v>2</v>
      </c>
      <c r="C29" s="16" t="s">
        <v>0</v>
      </c>
      <c r="D29" s="111">
        <f>SUM(D31,D33)</f>
        <v>2701</v>
      </c>
      <c r="E29" s="111">
        <f>SUM(E31,E33)</f>
        <v>2478</v>
      </c>
      <c r="F29" s="40">
        <f t="shared" si="3"/>
        <v>8.9991928974979825</v>
      </c>
      <c r="G29" s="111">
        <v>88292</v>
      </c>
      <c r="H29" s="87">
        <v>31949</v>
      </c>
      <c r="I29" s="36">
        <f t="shared" si="4"/>
        <v>176.35293749413128</v>
      </c>
      <c r="J29" s="47">
        <f>D29/G29*100</f>
        <v>3.059167308476419</v>
      </c>
      <c r="K29" s="47">
        <f t="shared" ref="K29" si="6">E29/H29*100</f>
        <v>7.7561113023881818</v>
      </c>
      <c r="L29" s="48">
        <f>J29-K29</f>
        <v>-4.6969439939117628</v>
      </c>
    </row>
    <row r="30" spans="1:12" x14ac:dyDescent="0.3">
      <c r="A30" s="140"/>
      <c r="B30" s="143"/>
      <c r="C30" s="17" t="s">
        <v>1</v>
      </c>
      <c r="D30" s="112">
        <f>SUM(D34,D32)</f>
        <v>11349</v>
      </c>
      <c r="E30" s="112">
        <f>SUM(E34,E32)</f>
        <v>10628</v>
      </c>
      <c r="F30" s="41">
        <f t="shared" si="3"/>
        <v>6.7839668799397819</v>
      </c>
      <c r="G30" s="112">
        <v>267839</v>
      </c>
      <c r="H30" s="88">
        <v>136727</v>
      </c>
      <c r="I30" s="37">
        <f t="shared" si="4"/>
        <v>95.893276382865125</v>
      </c>
      <c r="J30" s="49">
        <f>D30/G30*100</f>
        <v>4.2372470028636613</v>
      </c>
      <c r="K30" s="49">
        <f>E30/H30*100</f>
        <v>7.7731538028333835</v>
      </c>
      <c r="L30" s="50">
        <f>J30-K30</f>
        <v>-3.5359067999697222</v>
      </c>
    </row>
    <row r="31" spans="1:12" x14ac:dyDescent="0.3">
      <c r="A31" s="140"/>
      <c r="B31" s="144" t="s">
        <v>11</v>
      </c>
      <c r="C31" s="18" t="s">
        <v>0</v>
      </c>
      <c r="D31" s="113">
        <v>1082</v>
      </c>
      <c r="E31" s="80">
        <v>911</v>
      </c>
      <c r="F31" s="38">
        <f t="shared" si="3"/>
        <v>18.77058177826564</v>
      </c>
      <c r="G31" s="113">
        <v>42490</v>
      </c>
      <c r="H31" s="57">
        <v>17278</v>
      </c>
      <c r="I31" s="38">
        <f t="shared" si="4"/>
        <v>145.91966662808196</v>
      </c>
      <c r="J31" s="47">
        <f>D31/G31*100</f>
        <v>2.546481525064721</v>
      </c>
      <c r="K31" s="47">
        <f t="shared" ref="K31:K33" si="7">E31/H31*100</f>
        <v>5.2726009954855888</v>
      </c>
      <c r="L31" s="48">
        <f>J31-K31</f>
        <v>-2.7261194704208678</v>
      </c>
    </row>
    <row r="32" spans="1:12" x14ac:dyDescent="0.3">
      <c r="A32" s="140"/>
      <c r="B32" s="145"/>
      <c r="C32" s="18" t="s">
        <v>1</v>
      </c>
      <c r="D32" s="109">
        <v>4307</v>
      </c>
      <c r="E32" s="75">
        <v>3487</v>
      </c>
      <c r="F32" s="39">
        <f t="shared" si="3"/>
        <v>23.515916260395755</v>
      </c>
      <c r="G32" s="109">
        <v>121755</v>
      </c>
      <c r="H32" s="86">
        <v>65768</v>
      </c>
      <c r="I32" s="39">
        <f t="shared" si="4"/>
        <v>85.128025787617077</v>
      </c>
      <c r="J32" s="51">
        <f t="shared" ref="J32:J33" si="8">D32/G32*100</f>
        <v>3.5374317276497882</v>
      </c>
      <c r="K32" s="51">
        <f t="shared" si="7"/>
        <v>5.3019705631918264</v>
      </c>
      <c r="L32" s="52">
        <f t="shared" ref="L32:L33" si="9">J32-K32</f>
        <v>-1.7645388355420382</v>
      </c>
    </row>
    <row r="33" spans="1:12" x14ac:dyDescent="0.3">
      <c r="A33" s="140"/>
      <c r="B33" s="145" t="s">
        <v>10</v>
      </c>
      <c r="C33" s="18" t="s">
        <v>0</v>
      </c>
      <c r="D33" s="110">
        <v>1619</v>
      </c>
      <c r="E33" s="74">
        <v>1567</v>
      </c>
      <c r="F33" s="38">
        <f t="shared" si="3"/>
        <v>3.318442884492661</v>
      </c>
      <c r="G33" s="110">
        <v>45802</v>
      </c>
      <c r="H33" s="82">
        <v>14671</v>
      </c>
      <c r="I33" s="38">
        <f t="shared" si="4"/>
        <v>212.19412446322679</v>
      </c>
      <c r="J33" s="53">
        <f t="shared" si="8"/>
        <v>3.5347801406052133</v>
      </c>
      <c r="K33" s="53">
        <f t="shared" si="7"/>
        <v>10.680935178242793</v>
      </c>
      <c r="L33" s="54">
        <f t="shared" si="9"/>
        <v>-7.1461550376375795</v>
      </c>
    </row>
    <row r="34" spans="1:12" ht="17.25" thickBot="1" x14ac:dyDescent="0.35">
      <c r="A34" s="141"/>
      <c r="B34" s="146"/>
      <c r="C34" s="19" t="s">
        <v>1</v>
      </c>
      <c r="D34" s="114">
        <v>7042</v>
      </c>
      <c r="E34" s="78">
        <v>7141</v>
      </c>
      <c r="F34" s="42">
        <f t="shared" si="3"/>
        <v>-1.3863604537179668</v>
      </c>
      <c r="G34" s="114">
        <v>146084</v>
      </c>
      <c r="H34" s="85">
        <v>70959</v>
      </c>
      <c r="I34" s="42">
        <f t="shared" si="4"/>
        <v>105.87099592722558</v>
      </c>
      <c r="J34" s="55">
        <f>D34/G34*100</f>
        <v>4.8205142246926425</v>
      </c>
      <c r="K34" s="55">
        <f>E34/H34*100</f>
        <v>10.063557829168957</v>
      </c>
      <c r="L34" s="56">
        <f>J34-K34</f>
        <v>-5.2430436044763145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sqref="A1:L1"/>
    </sheetView>
  </sheetViews>
  <sheetFormatPr defaultRowHeight="16.5" x14ac:dyDescent="0.3"/>
  <sheetData>
    <row r="1" spans="1:12" ht="26.25" x14ac:dyDescent="0.3">
      <c r="A1" s="131" t="s">
        <v>35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 ht="17.25" thickBot="1" x14ac:dyDescent="0.35">
      <c r="A2" s="4"/>
      <c r="B2" s="4"/>
      <c r="C2" s="4"/>
      <c r="D2" s="4"/>
      <c r="E2" s="2"/>
      <c r="F2" s="2"/>
      <c r="G2" s="2"/>
      <c r="H2" s="2"/>
      <c r="I2" s="2"/>
      <c r="J2" s="3"/>
      <c r="K2" s="3"/>
      <c r="L2" s="3"/>
    </row>
    <row r="3" spans="1:12" x14ac:dyDescent="0.3">
      <c r="A3" s="5"/>
      <c r="B3" s="6"/>
      <c r="C3" s="7"/>
      <c r="D3" s="132" t="s">
        <v>21</v>
      </c>
      <c r="E3" s="129"/>
      <c r="F3" s="133"/>
      <c r="G3" s="134" t="s">
        <v>22</v>
      </c>
      <c r="H3" s="129"/>
      <c r="I3" s="133"/>
      <c r="J3" s="129" t="s">
        <v>24</v>
      </c>
      <c r="K3" s="129"/>
      <c r="L3" s="130"/>
    </row>
    <row r="4" spans="1:12" x14ac:dyDescent="0.3">
      <c r="A4" s="8"/>
      <c r="B4" s="9"/>
      <c r="C4" s="10"/>
      <c r="D4" s="22" t="s">
        <v>31</v>
      </c>
      <c r="E4" s="23" t="s">
        <v>27</v>
      </c>
      <c r="F4" s="21" t="s">
        <v>23</v>
      </c>
      <c r="G4" s="24" t="s">
        <v>31</v>
      </c>
      <c r="H4" s="23" t="s">
        <v>27</v>
      </c>
      <c r="I4" s="25" t="s">
        <v>23</v>
      </c>
      <c r="J4" s="23" t="s">
        <v>31</v>
      </c>
      <c r="K4" s="23" t="s">
        <v>27</v>
      </c>
      <c r="L4" s="20" t="s">
        <v>25</v>
      </c>
    </row>
    <row r="5" spans="1:12" x14ac:dyDescent="0.3">
      <c r="A5" s="135" t="s">
        <v>15</v>
      </c>
      <c r="B5" s="136"/>
      <c r="C5" s="11" t="s">
        <v>0</v>
      </c>
      <c r="D5" s="103">
        <f>SUM(D7,D29)</f>
        <v>5622</v>
      </c>
      <c r="E5" s="103">
        <f>SUM(E7,E29)</f>
        <v>4613</v>
      </c>
      <c r="F5" s="34">
        <f t="shared" ref="F5:F6" si="0">(D5-E5)/E5*100</f>
        <v>21.872967699978322</v>
      </c>
      <c r="G5" s="103">
        <v>227713</v>
      </c>
      <c r="H5" s="61">
        <v>77029</v>
      </c>
      <c r="I5" s="34">
        <f>(G5-H5)/H5*100</f>
        <v>195.61983149203544</v>
      </c>
      <c r="J5" s="43">
        <f t="shared" ref="J5:K20" si="1">D5/G5*100</f>
        <v>2.4688972522429551</v>
      </c>
      <c r="K5" s="43">
        <f t="shared" si="1"/>
        <v>5.9886536239598076</v>
      </c>
      <c r="L5" s="44">
        <f t="shared" ref="L5:L27" si="2">J5-K5</f>
        <v>-3.5197563717168525</v>
      </c>
    </row>
    <row r="6" spans="1:12" x14ac:dyDescent="0.3">
      <c r="A6" s="137"/>
      <c r="B6" s="138"/>
      <c r="C6" s="12" t="s">
        <v>1</v>
      </c>
      <c r="D6" s="104">
        <f>SUM(D8,D30)</f>
        <v>24190</v>
      </c>
      <c r="E6" s="104">
        <f>SUM(E8,E30)</f>
        <v>22309</v>
      </c>
      <c r="F6" s="35">
        <f t="shared" si="0"/>
        <v>8.4315747007934014</v>
      </c>
      <c r="G6" s="104">
        <v>810172</v>
      </c>
      <c r="H6" s="62">
        <v>420187</v>
      </c>
      <c r="I6" s="35">
        <f>(G6-H6)/H6*100</f>
        <v>92.812247880110519</v>
      </c>
      <c r="J6" s="45">
        <f t="shared" si="1"/>
        <v>2.9857857343872656</v>
      </c>
      <c r="K6" s="45">
        <f>E6/H6*100</f>
        <v>5.3093027628175076</v>
      </c>
      <c r="L6" s="46">
        <f t="shared" si="2"/>
        <v>-2.323517028430242</v>
      </c>
    </row>
    <row r="7" spans="1:12" x14ac:dyDescent="0.3">
      <c r="A7" s="149" t="s">
        <v>16</v>
      </c>
      <c r="B7" s="142" t="s">
        <v>2</v>
      </c>
      <c r="C7" s="13" t="s">
        <v>0</v>
      </c>
      <c r="D7" s="105">
        <f>SUM(D27,D25,D23,D21,D19,D17,D15,D13,D11,D9)</f>
        <v>3028</v>
      </c>
      <c r="E7" s="105">
        <f>SUM(E27,E25,E23,E21,E19,E17,E15,E13,E11,E9)</f>
        <v>1562</v>
      </c>
      <c r="F7" s="36">
        <f>(D7-E7)/E7*100</f>
        <v>93.854033290653007</v>
      </c>
      <c r="G7" s="105">
        <v>122646</v>
      </c>
      <c r="H7" s="91">
        <v>43826</v>
      </c>
      <c r="I7" s="36">
        <f>(G7-H7)/H7*100</f>
        <v>179.84757906265688</v>
      </c>
      <c r="J7" s="47">
        <f t="shared" si="1"/>
        <v>2.4688942158733265</v>
      </c>
      <c r="K7" s="47">
        <f t="shared" si="1"/>
        <v>3.5640943732031216</v>
      </c>
      <c r="L7" s="48">
        <f t="shared" si="2"/>
        <v>-1.0952001573297951</v>
      </c>
    </row>
    <row r="8" spans="1:12" x14ac:dyDescent="0.3">
      <c r="A8" s="150"/>
      <c r="B8" s="143"/>
      <c r="C8" s="14" t="s">
        <v>1</v>
      </c>
      <c r="D8" s="106">
        <f>SUM(D10,D12,D14,D16,D18,D20,D22,D24,D26,D28)</f>
        <v>10247</v>
      </c>
      <c r="E8" s="106">
        <f>SUM(E10,E12,E14,E16,E18,E20,E22,E24,E26,E28)</f>
        <v>8630</v>
      </c>
      <c r="F8" s="37">
        <f>(D8-E8)/E8*100</f>
        <v>18.736964078794902</v>
      </c>
      <c r="G8" s="106">
        <v>437266</v>
      </c>
      <c r="H8" s="92">
        <v>250257</v>
      </c>
      <c r="I8" s="37">
        <f>(G8-H8)/H8*100</f>
        <v>74.726780869266392</v>
      </c>
      <c r="J8" s="49">
        <f t="shared" si="1"/>
        <v>2.3434248260784054</v>
      </c>
      <c r="K8" s="49">
        <f>E8/H8*100</f>
        <v>3.4484549882720565</v>
      </c>
      <c r="L8" s="50">
        <f t="shared" si="2"/>
        <v>-1.1050301621936511</v>
      </c>
    </row>
    <row r="9" spans="1:12" x14ac:dyDescent="0.3">
      <c r="A9" s="150"/>
      <c r="B9" s="152" t="s">
        <v>3</v>
      </c>
      <c r="C9" s="15" t="s">
        <v>0</v>
      </c>
      <c r="D9" s="107">
        <v>134</v>
      </c>
      <c r="E9" s="80">
        <v>97</v>
      </c>
      <c r="F9" s="38">
        <f t="shared" ref="F9:F34" si="3">(D9-E9)/E9*100</f>
        <v>38.144329896907216</v>
      </c>
      <c r="G9" s="107">
        <v>5855</v>
      </c>
      <c r="H9" s="90">
        <v>875</v>
      </c>
      <c r="I9" s="38">
        <f>(G9-H9)/H9*100</f>
        <v>569.14285714285711</v>
      </c>
      <c r="J9" s="47">
        <f t="shared" si="1"/>
        <v>2.2886421861656703</v>
      </c>
      <c r="K9" s="47">
        <f t="shared" si="1"/>
        <v>11.085714285714285</v>
      </c>
      <c r="L9" s="48">
        <f t="shared" si="2"/>
        <v>-8.7970720995486147</v>
      </c>
    </row>
    <row r="10" spans="1:12" x14ac:dyDescent="0.3">
      <c r="A10" s="150"/>
      <c r="B10" s="147"/>
      <c r="C10" s="15" t="s">
        <v>1</v>
      </c>
      <c r="D10" s="108">
        <v>698</v>
      </c>
      <c r="E10" s="75">
        <v>403</v>
      </c>
      <c r="F10" s="39">
        <f t="shared" si="3"/>
        <v>73.200992555831263</v>
      </c>
      <c r="G10" s="108">
        <v>17280</v>
      </c>
      <c r="H10" s="101">
        <v>7117</v>
      </c>
      <c r="I10" s="39">
        <f t="shared" ref="I10:I34" si="4">(G10-H10)/H10*100</f>
        <v>142.79893213432626</v>
      </c>
      <c r="J10" s="51">
        <f t="shared" si="1"/>
        <v>4.0393518518518512</v>
      </c>
      <c r="K10" s="51">
        <f>E10/H10*100</f>
        <v>5.6624982436419842</v>
      </c>
      <c r="L10" s="52">
        <f t="shared" si="2"/>
        <v>-1.623146391790133</v>
      </c>
    </row>
    <row r="11" spans="1:12" x14ac:dyDescent="0.3">
      <c r="A11" s="150"/>
      <c r="B11" s="147" t="s">
        <v>4</v>
      </c>
      <c r="C11" s="15" t="s">
        <v>0</v>
      </c>
      <c r="D11" s="107">
        <v>628</v>
      </c>
      <c r="E11" s="74">
        <v>481</v>
      </c>
      <c r="F11" s="38">
        <f t="shared" si="3"/>
        <v>30.561330561330564</v>
      </c>
      <c r="G11" s="107">
        <v>12741</v>
      </c>
      <c r="H11" s="57">
        <v>12942</v>
      </c>
      <c r="I11" s="38">
        <f t="shared" si="4"/>
        <v>-1.5530829856281874</v>
      </c>
      <c r="J11" s="53">
        <f t="shared" si="1"/>
        <v>4.9289694686445333</v>
      </c>
      <c r="K11" s="53">
        <f t="shared" si="1"/>
        <v>3.7165816720754132</v>
      </c>
      <c r="L11" s="54">
        <f t="shared" si="2"/>
        <v>1.2123877965691201</v>
      </c>
    </row>
    <row r="12" spans="1:12" x14ac:dyDescent="0.3">
      <c r="A12" s="150"/>
      <c r="B12" s="147"/>
      <c r="C12" s="15" t="s">
        <v>1</v>
      </c>
      <c r="D12" s="108">
        <v>2773</v>
      </c>
      <c r="E12" s="75">
        <v>3598</v>
      </c>
      <c r="F12" s="39">
        <f t="shared" si="3"/>
        <v>-22.92940522512507</v>
      </c>
      <c r="G12" s="108">
        <v>75191</v>
      </c>
      <c r="H12" s="101">
        <v>82301</v>
      </c>
      <c r="I12" s="39">
        <f t="shared" si="4"/>
        <v>-8.6390201820147983</v>
      </c>
      <c r="J12" s="51">
        <f t="shared" si="1"/>
        <v>3.6879413759625486</v>
      </c>
      <c r="K12" s="51">
        <f t="shared" si="1"/>
        <v>4.3717573298015822</v>
      </c>
      <c r="L12" s="52">
        <f t="shared" si="2"/>
        <v>-0.6838159538390336</v>
      </c>
    </row>
    <row r="13" spans="1:12" x14ac:dyDescent="0.3">
      <c r="A13" s="150"/>
      <c r="B13" s="147" t="s">
        <v>5</v>
      </c>
      <c r="C13" s="15" t="s">
        <v>0</v>
      </c>
      <c r="D13" s="107">
        <v>112</v>
      </c>
      <c r="E13" s="74">
        <v>33</v>
      </c>
      <c r="F13" s="38">
        <f t="shared" si="3"/>
        <v>239.39393939393941</v>
      </c>
      <c r="G13" s="107">
        <v>662</v>
      </c>
      <c r="H13" s="102">
        <v>79</v>
      </c>
      <c r="I13" s="38">
        <f t="shared" si="4"/>
        <v>737.97468354430384</v>
      </c>
      <c r="J13" s="53">
        <f t="shared" si="1"/>
        <v>16.918429003021149</v>
      </c>
      <c r="K13" s="53">
        <f t="shared" si="1"/>
        <v>41.77215189873418</v>
      </c>
      <c r="L13" s="54">
        <f t="shared" si="2"/>
        <v>-24.85372289571303</v>
      </c>
    </row>
    <row r="14" spans="1:12" x14ac:dyDescent="0.3">
      <c r="A14" s="150"/>
      <c r="B14" s="147"/>
      <c r="C14" s="15" t="s">
        <v>1</v>
      </c>
      <c r="D14" s="108">
        <v>185</v>
      </c>
      <c r="E14" s="75">
        <v>124</v>
      </c>
      <c r="F14" s="39">
        <f t="shared" si="3"/>
        <v>49.193548387096776</v>
      </c>
      <c r="G14" s="108">
        <v>1607</v>
      </c>
      <c r="H14" s="101">
        <v>491</v>
      </c>
      <c r="I14" s="39">
        <f t="shared" si="4"/>
        <v>227.29124236252548</v>
      </c>
      <c r="J14" s="51">
        <f t="shared" si="1"/>
        <v>11.512134411947729</v>
      </c>
      <c r="K14" s="51">
        <f t="shared" si="1"/>
        <v>25.254582484725052</v>
      </c>
      <c r="L14" s="52">
        <f t="shared" si="2"/>
        <v>-13.742448072777323</v>
      </c>
    </row>
    <row r="15" spans="1:12" x14ac:dyDescent="0.3">
      <c r="A15" s="150"/>
      <c r="B15" s="147" t="s">
        <v>6</v>
      </c>
      <c r="C15" s="15" t="s">
        <v>0</v>
      </c>
      <c r="D15" s="107">
        <v>110</v>
      </c>
      <c r="E15" s="74">
        <v>20</v>
      </c>
      <c r="F15" s="38">
        <f t="shared" si="3"/>
        <v>450</v>
      </c>
      <c r="G15" s="107">
        <v>1008</v>
      </c>
      <c r="H15" s="102">
        <v>275</v>
      </c>
      <c r="I15" s="38">
        <f t="shared" si="4"/>
        <v>266.54545454545456</v>
      </c>
      <c r="J15" s="53">
        <f t="shared" si="1"/>
        <v>10.912698412698413</v>
      </c>
      <c r="K15" s="53">
        <f t="shared" si="1"/>
        <v>7.2727272727272725</v>
      </c>
      <c r="L15" s="54">
        <f t="shared" si="2"/>
        <v>3.6399711399711405</v>
      </c>
    </row>
    <row r="16" spans="1:12" x14ac:dyDescent="0.3">
      <c r="A16" s="150"/>
      <c r="B16" s="147"/>
      <c r="C16" s="15" t="s">
        <v>1</v>
      </c>
      <c r="D16" s="108">
        <v>203</v>
      </c>
      <c r="E16" s="75">
        <v>160</v>
      </c>
      <c r="F16" s="39">
        <f t="shared" si="3"/>
        <v>26.875</v>
      </c>
      <c r="G16" s="108">
        <v>3875</v>
      </c>
      <c r="H16" s="101">
        <v>1925</v>
      </c>
      <c r="I16" s="39">
        <f t="shared" si="4"/>
        <v>101.29870129870129</v>
      </c>
      <c r="J16" s="51">
        <f t="shared" si="1"/>
        <v>5.2387096774193553</v>
      </c>
      <c r="K16" s="51">
        <f t="shared" si="1"/>
        <v>8.3116883116883109</v>
      </c>
      <c r="L16" s="52">
        <f t="shared" si="2"/>
        <v>-3.0729786342689556</v>
      </c>
    </row>
    <row r="17" spans="1:12" x14ac:dyDescent="0.3">
      <c r="A17" s="150"/>
      <c r="B17" s="147" t="s">
        <v>7</v>
      </c>
      <c r="C17" s="15" t="s">
        <v>0</v>
      </c>
      <c r="D17" s="107">
        <v>583</v>
      </c>
      <c r="E17" s="74">
        <v>10</v>
      </c>
      <c r="F17" s="38">
        <v>100</v>
      </c>
      <c r="G17" s="107">
        <v>10462</v>
      </c>
      <c r="H17" s="102">
        <v>95</v>
      </c>
      <c r="I17" s="38">
        <f t="shared" si="4"/>
        <v>10912.631578947368</v>
      </c>
      <c r="J17" s="53">
        <f t="shared" si="1"/>
        <v>5.5725482699292677</v>
      </c>
      <c r="K17" s="53">
        <f t="shared" si="1"/>
        <v>10.526315789473683</v>
      </c>
      <c r="L17" s="54">
        <f t="shared" si="2"/>
        <v>-4.9537675195444155</v>
      </c>
    </row>
    <row r="18" spans="1:12" x14ac:dyDescent="0.3">
      <c r="A18" s="150"/>
      <c r="B18" s="147"/>
      <c r="C18" s="15" t="s">
        <v>1</v>
      </c>
      <c r="D18" s="108">
        <v>826</v>
      </c>
      <c r="E18" s="75">
        <v>31</v>
      </c>
      <c r="F18" s="39">
        <v>100</v>
      </c>
      <c r="G18" s="108">
        <v>26327</v>
      </c>
      <c r="H18" s="101">
        <v>534</v>
      </c>
      <c r="I18" s="39">
        <f t="shared" si="4"/>
        <v>4830.1498127340819</v>
      </c>
      <c r="J18" s="51">
        <f t="shared" si="1"/>
        <v>3.1374634405743151</v>
      </c>
      <c r="K18" s="51">
        <f t="shared" si="1"/>
        <v>5.8052434456928843</v>
      </c>
      <c r="L18" s="52">
        <f t="shared" si="2"/>
        <v>-2.6677800051185692</v>
      </c>
    </row>
    <row r="19" spans="1:12" x14ac:dyDescent="0.3">
      <c r="A19" s="150"/>
      <c r="B19" s="147" t="s">
        <v>17</v>
      </c>
      <c r="C19" s="15" t="s">
        <v>0</v>
      </c>
      <c r="D19" s="107">
        <v>184</v>
      </c>
      <c r="E19" s="74">
        <v>81</v>
      </c>
      <c r="F19" s="38">
        <f t="shared" si="3"/>
        <v>127.16049382716051</v>
      </c>
      <c r="G19" s="107">
        <v>3415</v>
      </c>
      <c r="H19" s="102">
        <v>323</v>
      </c>
      <c r="I19" s="38">
        <f t="shared" si="4"/>
        <v>957.27554179566573</v>
      </c>
      <c r="J19" s="53">
        <f t="shared" si="1"/>
        <v>5.3879941434846268</v>
      </c>
      <c r="K19" s="53">
        <f t="shared" si="1"/>
        <v>25.077399380804955</v>
      </c>
      <c r="L19" s="54">
        <f t="shared" si="2"/>
        <v>-19.689405237320329</v>
      </c>
    </row>
    <row r="20" spans="1:12" x14ac:dyDescent="0.3">
      <c r="A20" s="150"/>
      <c r="B20" s="147"/>
      <c r="C20" s="15" t="s">
        <v>1</v>
      </c>
      <c r="D20" s="108">
        <v>401</v>
      </c>
      <c r="E20" s="75">
        <v>366</v>
      </c>
      <c r="F20" s="39">
        <f t="shared" si="3"/>
        <v>9.5628415300546443</v>
      </c>
      <c r="G20" s="108">
        <v>9295</v>
      </c>
      <c r="H20" s="101">
        <v>1792</v>
      </c>
      <c r="I20" s="39">
        <f t="shared" si="4"/>
        <v>418.69419642857144</v>
      </c>
      <c r="J20" s="51">
        <f t="shared" si="1"/>
        <v>4.3141473910704677</v>
      </c>
      <c r="K20" s="51">
        <f t="shared" si="1"/>
        <v>20.424107142857142</v>
      </c>
      <c r="L20" s="52">
        <f t="shared" si="2"/>
        <v>-16.109959751786675</v>
      </c>
    </row>
    <row r="21" spans="1:12" x14ac:dyDescent="0.3">
      <c r="A21" s="150"/>
      <c r="B21" s="147" t="s">
        <v>18</v>
      </c>
      <c r="C21" s="15" t="s">
        <v>0</v>
      </c>
      <c r="D21" s="107">
        <v>87</v>
      </c>
      <c r="E21" s="74">
        <v>43</v>
      </c>
      <c r="F21" s="38">
        <f t="shared" si="3"/>
        <v>102.32558139534885</v>
      </c>
      <c r="G21" s="107">
        <v>8265</v>
      </c>
      <c r="H21" s="57">
        <v>4529</v>
      </c>
      <c r="I21" s="38">
        <f t="shared" si="4"/>
        <v>82.490616030028704</v>
      </c>
      <c r="J21" s="53">
        <f t="shared" ref="J21:K27" si="5">D21/G21*100</f>
        <v>1.0526315789473684</v>
      </c>
      <c r="K21" s="53">
        <f t="shared" si="5"/>
        <v>0.9494369618017221</v>
      </c>
      <c r="L21" s="54">
        <f t="shared" si="2"/>
        <v>0.10319461714564626</v>
      </c>
    </row>
    <row r="22" spans="1:12" x14ac:dyDescent="0.3">
      <c r="A22" s="150"/>
      <c r="B22" s="147"/>
      <c r="C22" s="15" t="s">
        <v>1</v>
      </c>
      <c r="D22" s="108">
        <v>315</v>
      </c>
      <c r="E22" s="75">
        <v>233</v>
      </c>
      <c r="F22" s="39">
        <f t="shared" si="3"/>
        <v>35.193133047210303</v>
      </c>
      <c r="G22" s="108">
        <v>31448</v>
      </c>
      <c r="H22" s="101">
        <v>22627</v>
      </c>
      <c r="I22" s="39">
        <f t="shared" si="4"/>
        <v>38.984399169134221</v>
      </c>
      <c r="J22" s="51">
        <f t="shared" si="5"/>
        <v>1.00165352327652</v>
      </c>
      <c r="K22" s="51">
        <f t="shared" si="5"/>
        <v>1.0297432271180449</v>
      </c>
      <c r="L22" s="52">
        <f t="shared" si="2"/>
        <v>-2.8089703841524871E-2</v>
      </c>
    </row>
    <row r="23" spans="1:12" x14ac:dyDescent="0.3">
      <c r="A23" s="150"/>
      <c r="B23" s="147" t="s">
        <v>8</v>
      </c>
      <c r="C23" s="15" t="s">
        <v>0</v>
      </c>
      <c r="D23" s="107">
        <v>79</v>
      </c>
      <c r="E23" s="74">
        <v>63</v>
      </c>
      <c r="F23" s="38">
        <f t="shared" si="3"/>
        <v>25.396825396825395</v>
      </c>
      <c r="G23" s="107">
        <v>12884</v>
      </c>
      <c r="H23" s="57">
        <v>2133</v>
      </c>
      <c r="I23" s="38">
        <f t="shared" si="4"/>
        <v>504.03187998124707</v>
      </c>
      <c r="J23" s="53">
        <f t="shared" si="5"/>
        <v>0.61316361378453899</v>
      </c>
      <c r="K23" s="53">
        <f t="shared" si="5"/>
        <v>2.9535864978902953</v>
      </c>
      <c r="L23" s="54">
        <f t="shared" si="2"/>
        <v>-2.3404228841057564</v>
      </c>
    </row>
    <row r="24" spans="1:12" x14ac:dyDescent="0.3">
      <c r="A24" s="150"/>
      <c r="B24" s="147"/>
      <c r="C24" s="15" t="s">
        <v>1</v>
      </c>
      <c r="D24" s="108">
        <v>274</v>
      </c>
      <c r="E24" s="75">
        <v>220</v>
      </c>
      <c r="F24" s="39">
        <f t="shared" si="3"/>
        <v>24.545454545454547</v>
      </c>
      <c r="G24" s="108">
        <v>35770</v>
      </c>
      <c r="H24" s="101">
        <v>10066</v>
      </c>
      <c r="I24" s="39">
        <f t="shared" si="4"/>
        <v>255.35465924895689</v>
      </c>
      <c r="J24" s="51">
        <f t="shared" si="5"/>
        <v>0.76600503214984628</v>
      </c>
      <c r="K24" s="51">
        <f t="shared" si="5"/>
        <v>2.1855752036558713</v>
      </c>
      <c r="L24" s="52">
        <f t="shared" si="2"/>
        <v>-1.4195701715060252</v>
      </c>
    </row>
    <row r="25" spans="1:12" x14ac:dyDescent="0.3">
      <c r="A25" s="150"/>
      <c r="B25" s="147" t="s">
        <v>9</v>
      </c>
      <c r="C25" s="15" t="s">
        <v>0</v>
      </c>
      <c r="D25" s="107">
        <v>217</v>
      </c>
      <c r="E25" s="74">
        <v>56</v>
      </c>
      <c r="F25" s="38">
        <f t="shared" si="3"/>
        <v>287.5</v>
      </c>
      <c r="G25" s="107">
        <v>16822</v>
      </c>
      <c r="H25" s="57">
        <v>928</v>
      </c>
      <c r="I25" s="38">
        <f t="shared" si="4"/>
        <v>1712.7155172413793</v>
      </c>
      <c r="J25" s="53">
        <f t="shared" si="5"/>
        <v>1.2899774105338249</v>
      </c>
      <c r="K25" s="53">
        <f t="shared" si="5"/>
        <v>6.0344827586206895</v>
      </c>
      <c r="L25" s="54">
        <f t="shared" si="2"/>
        <v>-4.7445053480868644</v>
      </c>
    </row>
    <row r="26" spans="1:12" x14ac:dyDescent="0.3">
      <c r="A26" s="150"/>
      <c r="B26" s="147"/>
      <c r="C26" s="15" t="s">
        <v>1</v>
      </c>
      <c r="D26" s="109">
        <v>548</v>
      </c>
      <c r="E26" s="75">
        <v>175</v>
      </c>
      <c r="F26" s="39">
        <f t="shared" si="3"/>
        <v>213.14285714285711</v>
      </c>
      <c r="G26" s="109">
        <v>33310</v>
      </c>
      <c r="H26" s="86">
        <v>3568</v>
      </c>
      <c r="I26" s="39">
        <f t="shared" si="4"/>
        <v>833.5762331838564</v>
      </c>
      <c r="J26" s="51">
        <f t="shared" si="5"/>
        <v>1.645151606124287</v>
      </c>
      <c r="K26" s="51">
        <f t="shared" si="5"/>
        <v>4.9047085201793728</v>
      </c>
      <c r="L26" s="52">
        <f t="shared" si="2"/>
        <v>-3.2595569140550857</v>
      </c>
    </row>
    <row r="27" spans="1:12" x14ac:dyDescent="0.3">
      <c r="A27" s="150"/>
      <c r="B27" s="147" t="s">
        <v>10</v>
      </c>
      <c r="C27" s="15" t="s">
        <v>0</v>
      </c>
      <c r="D27" s="110">
        <v>894</v>
      </c>
      <c r="E27" s="74">
        <v>678</v>
      </c>
      <c r="F27" s="38">
        <f t="shared" si="3"/>
        <v>31.858407079646017</v>
      </c>
      <c r="G27" s="110">
        <v>50532</v>
      </c>
      <c r="H27" s="82">
        <v>21647</v>
      </c>
      <c r="I27" s="38">
        <f t="shared" si="4"/>
        <v>133.43650390354321</v>
      </c>
      <c r="J27" s="53">
        <f t="shared" si="5"/>
        <v>1.7691759677036334</v>
      </c>
      <c r="K27" s="53">
        <f t="shared" si="5"/>
        <v>3.132073728461219</v>
      </c>
      <c r="L27" s="54">
        <f t="shared" si="2"/>
        <v>-1.3628977607575856</v>
      </c>
    </row>
    <row r="28" spans="1:12" x14ac:dyDescent="0.3">
      <c r="A28" s="151"/>
      <c r="B28" s="148"/>
      <c r="C28" s="14" t="s">
        <v>1</v>
      </c>
      <c r="D28" s="109">
        <v>4024</v>
      </c>
      <c r="E28" s="76">
        <v>3320</v>
      </c>
      <c r="F28" s="37">
        <f t="shared" si="3"/>
        <v>21.204819277108435</v>
      </c>
      <c r="G28" s="109">
        <v>203163</v>
      </c>
      <c r="H28" s="89">
        <v>119836</v>
      </c>
      <c r="I28" s="37">
        <f t="shared" si="4"/>
        <v>69.534196735538572</v>
      </c>
      <c r="J28" s="49">
        <f>D28/G28*100</f>
        <v>1.9806756151464588</v>
      </c>
      <c r="K28" s="49">
        <f>E28/H28*100</f>
        <v>2.7704529523682369</v>
      </c>
      <c r="L28" s="50">
        <f>J28-K28</f>
        <v>-0.78977733722177801</v>
      </c>
    </row>
    <row r="29" spans="1:12" x14ac:dyDescent="0.3">
      <c r="A29" s="139" t="s">
        <v>19</v>
      </c>
      <c r="B29" s="142" t="s">
        <v>2</v>
      </c>
      <c r="C29" s="16" t="s">
        <v>0</v>
      </c>
      <c r="D29" s="111">
        <f>SUM(D31,D33)</f>
        <v>2594</v>
      </c>
      <c r="E29" s="111">
        <f>SUM(E31,E33)</f>
        <v>3051</v>
      </c>
      <c r="F29" s="40">
        <f t="shared" si="3"/>
        <v>-14.97869550966896</v>
      </c>
      <c r="G29" s="111">
        <v>105067</v>
      </c>
      <c r="H29" s="87">
        <v>33203</v>
      </c>
      <c r="I29" s="36">
        <f t="shared" si="4"/>
        <v>216.43827364997139</v>
      </c>
      <c r="J29" s="47">
        <f>D29/G29*100</f>
        <v>2.4689007966345282</v>
      </c>
      <c r="K29" s="47">
        <f t="shared" ref="K29" si="6">E29/H29*100</f>
        <v>9.1889287112610312</v>
      </c>
      <c r="L29" s="48">
        <f>J29-K29</f>
        <v>-6.7200279146265025</v>
      </c>
    </row>
    <row r="30" spans="1:12" x14ac:dyDescent="0.3">
      <c r="A30" s="140"/>
      <c r="B30" s="143"/>
      <c r="C30" s="17" t="s">
        <v>1</v>
      </c>
      <c r="D30" s="112">
        <f>SUM(D34,D32)</f>
        <v>13943</v>
      </c>
      <c r="E30" s="112">
        <f>SUM(E34,E32)</f>
        <v>13679</v>
      </c>
      <c r="F30" s="41">
        <f t="shared" si="3"/>
        <v>1.9299656407632138</v>
      </c>
      <c r="G30" s="112">
        <v>372906</v>
      </c>
      <c r="H30" s="88">
        <v>169930</v>
      </c>
      <c r="I30" s="37">
        <f t="shared" si="4"/>
        <v>119.44683104807862</v>
      </c>
      <c r="J30" s="49">
        <f>D30/G30*100</f>
        <v>3.7390119762084817</v>
      </c>
      <c r="K30" s="49">
        <f>E30/H30*100</f>
        <v>8.049785205672924</v>
      </c>
      <c r="L30" s="50">
        <f>J30-K30</f>
        <v>-4.3107732294644423</v>
      </c>
    </row>
    <row r="31" spans="1:12" x14ac:dyDescent="0.3">
      <c r="A31" s="140"/>
      <c r="B31" s="144" t="s">
        <v>11</v>
      </c>
      <c r="C31" s="18" t="s">
        <v>0</v>
      </c>
      <c r="D31" s="113">
        <v>1087</v>
      </c>
      <c r="E31" s="80">
        <v>1043</v>
      </c>
      <c r="F31" s="38">
        <f t="shared" si="3"/>
        <v>4.2186001917545539</v>
      </c>
      <c r="G31" s="113">
        <v>55444</v>
      </c>
      <c r="H31" s="57">
        <v>18159</v>
      </c>
      <c r="I31" s="38">
        <f t="shared" si="4"/>
        <v>205.32518310479651</v>
      </c>
      <c r="J31" s="47">
        <f>D31/G31*100</f>
        <v>1.960536757809682</v>
      </c>
      <c r="K31" s="47">
        <f t="shared" ref="K31:K33" si="7">E31/H31*100</f>
        <v>5.7437083539842506</v>
      </c>
      <c r="L31" s="48">
        <f>J31-K31</f>
        <v>-3.7831715961745687</v>
      </c>
    </row>
    <row r="32" spans="1:12" x14ac:dyDescent="0.3">
      <c r="A32" s="140"/>
      <c r="B32" s="145"/>
      <c r="C32" s="18" t="s">
        <v>1</v>
      </c>
      <c r="D32" s="109">
        <v>5394</v>
      </c>
      <c r="E32" s="75">
        <v>4530</v>
      </c>
      <c r="F32" s="39">
        <f t="shared" si="3"/>
        <v>19.072847682119207</v>
      </c>
      <c r="G32" s="109">
        <v>177199</v>
      </c>
      <c r="H32" s="86">
        <v>83927</v>
      </c>
      <c r="I32" s="39">
        <f t="shared" si="4"/>
        <v>111.13467656415695</v>
      </c>
      <c r="J32" s="51">
        <f t="shared" ref="J32:J33" si="8">D32/G32*100</f>
        <v>3.0440352372191715</v>
      </c>
      <c r="K32" s="51">
        <f t="shared" si="7"/>
        <v>5.397547868981377</v>
      </c>
      <c r="L32" s="52">
        <f t="shared" ref="L32:L33" si="9">J32-K32</f>
        <v>-2.3535126317622055</v>
      </c>
    </row>
    <row r="33" spans="1:12" x14ac:dyDescent="0.3">
      <c r="A33" s="140"/>
      <c r="B33" s="145" t="s">
        <v>10</v>
      </c>
      <c r="C33" s="18" t="s">
        <v>0</v>
      </c>
      <c r="D33" s="110">
        <v>1507</v>
      </c>
      <c r="E33" s="74">
        <v>2008</v>
      </c>
      <c r="F33" s="38">
        <f t="shared" si="3"/>
        <v>-24.95019920318725</v>
      </c>
      <c r="G33" s="110">
        <v>49623</v>
      </c>
      <c r="H33" s="82">
        <v>15044</v>
      </c>
      <c r="I33" s="38">
        <f t="shared" si="4"/>
        <v>229.85243286360011</v>
      </c>
      <c r="J33" s="53">
        <f t="shared" si="8"/>
        <v>3.0368982125224191</v>
      </c>
      <c r="K33" s="53">
        <f t="shared" si="7"/>
        <v>13.347513959053442</v>
      </c>
      <c r="L33" s="54">
        <f t="shared" si="9"/>
        <v>-10.310615746531024</v>
      </c>
    </row>
    <row r="34" spans="1:12" ht="17.25" thickBot="1" x14ac:dyDescent="0.35">
      <c r="A34" s="141"/>
      <c r="B34" s="146"/>
      <c r="C34" s="19" t="s">
        <v>1</v>
      </c>
      <c r="D34" s="114">
        <v>8549</v>
      </c>
      <c r="E34" s="78">
        <v>9149</v>
      </c>
      <c r="F34" s="42">
        <f t="shared" si="3"/>
        <v>-6.5580937807410642</v>
      </c>
      <c r="G34" s="114">
        <v>195707</v>
      </c>
      <c r="H34" s="85">
        <v>86003</v>
      </c>
      <c r="I34" s="42">
        <f t="shared" si="4"/>
        <v>127.55834098810506</v>
      </c>
      <c r="J34" s="55">
        <f>D34/G34*100</f>
        <v>4.368264804018251</v>
      </c>
      <c r="K34" s="55">
        <f>E34/H34*100</f>
        <v>10.638000999965119</v>
      </c>
      <c r="L34" s="56">
        <f>J34-K34</f>
        <v>-6.2697361959468676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14" sqref="E14"/>
    </sheetView>
  </sheetViews>
  <sheetFormatPr defaultRowHeight="16.5" x14ac:dyDescent="0.3"/>
  <sheetData>
    <row r="1" spans="1:12" ht="26.25" x14ac:dyDescent="0.3">
      <c r="A1" s="131" t="s">
        <v>36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 ht="17.25" thickBot="1" x14ac:dyDescent="0.35">
      <c r="A2" s="4"/>
      <c r="B2" s="4"/>
      <c r="C2" s="4"/>
      <c r="D2" s="4"/>
      <c r="E2" s="2"/>
      <c r="F2" s="2"/>
      <c r="G2" s="2"/>
      <c r="H2" s="2"/>
      <c r="I2" s="2"/>
      <c r="J2" s="3"/>
      <c r="K2" s="3"/>
      <c r="L2" s="3"/>
    </row>
    <row r="3" spans="1:12" x14ac:dyDescent="0.3">
      <c r="A3" s="5"/>
      <c r="B3" s="6"/>
      <c r="C3" s="7"/>
      <c r="D3" s="132" t="s">
        <v>21</v>
      </c>
      <c r="E3" s="129"/>
      <c r="F3" s="133"/>
      <c r="G3" s="134" t="s">
        <v>22</v>
      </c>
      <c r="H3" s="129"/>
      <c r="I3" s="133"/>
      <c r="J3" s="129" t="s">
        <v>24</v>
      </c>
      <c r="K3" s="129"/>
      <c r="L3" s="130"/>
    </row>
    <row r="4" spans="1:12" x14ac:dyDescent="0.3">
      <c r="A4" s="8"/>
      <c r="B4" s="9"/>
      <c r="C4" s="10"/>
      <c r="D4" s="22" t="s">
        <v>31</v>
      </c>
      <c r="E4" s="23" t="s">
        <v>27</v>
      </c>
      <c r="F4" s="21" t="s">
        <v>23</v>
      </c>
      <c r="G4" s="24" t="s">
        <v>31</v>
      </c>
      <c r="H4" s="23" t="s">
        <v>27</v>
      </c>
      <c r="I4" s="25" t="s">
        <v>23</v>
      </c>
      <c r="J4" s="23" t="s">
        <v>31</v>
      </c>
      <c r="K4" s="23" t="s">
        <v>27</v>
      </c>
      <c r="L4" s="20" t="s">
        <v>25</v>
      </c>
    </row>
    <row r="5" spans="1:12" x14ac:dyDescent="0.3">
      <c r="A5" s="135" t="s">
        <v>15</v>
      </c>
      <c r="B5" s="136"/>
      <c r="C5" s="11" t="s">
        <v>0</v>
      </c>
      <c r="D5" s="103">
        <f>SUM(D7,D29)</f>
        <v>6487</v>
      </c>
      <c r="E5" s="103">
        <f>SUM(E7,E29)</f>
        <v>4627</v>
      </c>
      <c r="F5" s="34">
        <f t="shared" ref="F5:F6" si="0">(D5-E5)/E5*100</f>
        <v>40.198832937108278</v>
      </c>
      <c r="G5" s="103">
        <v>263986</v>
      </c>
      <c r="H5" s="61">
        <v>83005</v>
      </c>
      <c r="I5" s="34">
        <f>(G5-H5)/H5*100</f>
        <v>218.03626287573036</v>
      </c>
      <c r="J5" s="43">
        <f t="shared" ref="J5:K20" si="1">D5/G5*100</f>
        <v>2.4573272825074057</v>
      </c>
      <c r="K5" s="43">
        <f t="shared" si="1"/>
        <v>5.5743629901813136</v>
      </c>
      <c r="L5" s="44">
        <f t="shared" ref="L5:L27" si="2">J5-K5</f>
        <v>-3.1170357076739079</v>
      </c>
    </row>
    <row r="6" spans="1:12" x14ac:dyDescent="0.3">
      <c r="A6" s="137"/>
      <c r="B6" s="138"/>
      <c r="C6" s="12" t="s">
        <v>1</v>
      </c>
      <c r="D6" s="104">
        <f>SUM(D8,D30)</f>
        <v>30677</v>
      </c>
      <c r="E6" s="104">
        <f>SUM(E8,E30)</f>
        <v>26936</v>
      </c>
      <c r="F6" s="35">
        <f t="shared" si="0"/>
        <v>13.88847638847639</v>
      </c>
      <c r="G6" s="104">
        <v>1074158</v>
      </c>
      <c r="H6" s="62">
        <v>503192</v>
      </c>
      <c r="I6" s="35">
        <f>(G6-H6)/H6*100</f>
        <v>113.46881508450055</v>
      </c>
      <c r="J6" s="45">
        <f t="shared" si="1"/>
        <v>2.8559113277562518</v>
      </c>
      <c r="K6" s="45">
        <f>E6/H6*100</f>
        <v>5.3530262802270308</v>
      </c>
      <c r="L6" s="46">
        <f t="shared" si="2"/>
        <v>-2.497114952470779</v>
      </c>
    </row>
    <row r="7" spans="1:12" x14ac:dyDescent="0.3">
      <c r="A7" s="149" t="s">
        <v>16</v>
      </c>
      <c r="B7" s="142" t="s">
        <v>2</v>
      </c>
      <c r="C7" s="13" t="s">
        <v>0</v>
      </c>
      <c r="D7" s="105">
        <f>SUM(D27,D25,D23,D21,D19,D17,D15,D13,D11,D9)</f>
        <v>3759</v>
      </c>
      <c r="E7" s="105">
        <f>SUM(E27,E25,E23,E21,E19,E17,E15,E13,E11,E9)</f>
        <v>1616</v>
      </c>
      <c r="F7" s="36">
        <f>(D7-E7)/E7*100</f>
        <v>132.61138613861385</v>
      </c>
      <c r="G7" s="105">
        <v>149181</v>
      </c>
      <c r="H7" s="91">
        <v>44663</v>
      </c>
      <c r="I7" s="36">
        <f>(G7-H7)/H7*100</f>
        <v>234.01473255267226</v>
      </c>
      <c r="J7" s="47">
        <f t="shared" si="1"/>
        <v>2.519757878013956</v>
      </c>
      <c r="K7" s="47">
        <f t="shared" si="1"/>
        <v>3.6182074647918858</v>
      </c>
      <c r="L7" s="48">
        <f t="shared" si="2"/>
        <v>-1.0984495867779298</v>
      </c>
    </row>
    <row r="8" spans="1:12" x14ac:dyDescent="0.3">
      <c r="A8" s="150"/>
      <c r="B8" s="143"/>
      <c r="C8" s="14" t="s">
        <v>1</v>
      </c>
      <c r="D8" s="106">
        <f>SUM(D10,D12,D14,D16,D18,D20,D22,D24,D26,D28)</f>
        <v>14006</v>
      </c>
      <c r="E8" s="106">
        <f>SUM(E10,E12,E14,E16,E18,E20,E22,E24,E26,E28)</f>
        <v>10246</v>
      </c>
      <c r="F8" s="37">
        <f>(D8-E8)/E8*100</f>
        <v>36.697247706422019</v>
      </c>
      <c r="G8" s="106">
        <v>586447</v>
      </c>
      <c r="H8" s="92">
        <v>294920</v>
      </c>
      <c r="I8" s="37">
        <f>(G8-H8)/H8*100</f>
        <v>98.849518513495184</v>
      </c>
      <c r="J8" s="49">
        <f t="shared" si="1"/>
        <v>2.3882806118882014</v>
      </c>
      <c r="K8" s="49">
        <f>E8/H8*100</f>
        <v>3.4741624847416248</v>
      </c>
      <c r="L8" s="50">
        <f t="shared" si="2"/>
        <v>-1.0858818728534234</v>
      </c>
    </row>
    <row r="9" spans="1:12" x14ac:dyDescent="0.3">
      <c r="A9" s="150"/>
      <c r="B9" s="152" t="s">
        <v>3</v>
      </c>
      <c r="C9" s="15" t="s">
        <v>0</v>
      </c>
      <c r="D9" s="107">
        <v>138</v>
      </c>
      <c r="E9" s="80">
        <v>99</v>
      </c>
      <c r="F9" s="38">
        <f t="shared" ref="F9:F34" si="3">(D9-E9)/E9*100</f>
        <v>39.393939393939391</v>
      </c>
      <c r="G9" s="107">
        <v>11789</v>
      </c>
      <c r="H9" s="90">
        <v>881</v>
      </c>
      <c r="I9" s="38">
        <f>(G9-H9)/H9*100</f>
        <v>1238.138479001135</v>
      </c>
      <c r="J9" s="47">
        <f t="shared" si="1"/>
        <v>1.1705827466282128</v>
      </c>
      <c r="K9" s="47">
        <f t="shared" si="1"/>
        <v>11.237230419977298</v>
      </c>
      <c r="L9" s="48">
        <f t="shared" si="2"/>
        <v>-10.066647673349085</v>
      </c>
    </row>
    <row r="10" spans="1:12" x14ac:dyDescent="0.3">
      <c r="A10" s="150"/>
      <c r="B10" s="147"/>
      <c r="C10" s="15" t="s">
        <v>1</v>
      </c>
      <c r="D10" s="108">
        <v>836</v>
      </c>
      <c r="E10" s="75">
        <v>502</v>
      </c>
      <c r="F10" s="39">
        <f t="shared" si="3"/>
        <v>66.533864541832671</v>
      </c>
      <c r="G10" s="108">
        <v>29069</v>
      </c>
      <c r="H10" s="101">
        <v>7998</v>
      </c>
      <c r="I10" s="39">
        <f t="shared" ref="I10:I34" si="4">(G10-H10)/H10*100</f>
        <v>263.45336334083521</v>
      </c>
      <c r="J10" s="51">
        <f t="shared" si="1"/>
        <v>2.8759159241803984</v>
      </c>
      <c r="K10" s="51">
        <f>E10/H10*100</f>
        <v>6.2765691422855703</v>
      </c>
      <c r="L10" s="52">
        <f t="shared" si="2"/>
        <v>-3.4006532181051718</v>
      </c>
    </row>
    <row r="11" spans="1:12" x14ac:dyDescent="0.3">
      <c r="A11" s="150"/>
      <c r="B11" s="147" t="s">
        <v>4</v>
      </c>
      <c r="C11" s="15" t="s">
        <v>0</v>
      </c>
      <c r="D11" s="107">
        <v>963</v>
      </c>
      <c r="E11" s="74">
        <v>463</v>
      </c>
      <c r="F11" s="38">
        <f t="shared" si="3"/>
        <v>107.99136069114471</v>
      </c>
      <c r="G11" s="107">
        <v>17907</v>
      </c>
      <c r="H11" s="57">
        <v>13469</v>
      </c>
      <c r="I11" s="38">
        <f t="shared" si="4"/>
        <v>32.949736431806372</v>
      </c>
      <c r="J11" s="53">
        <f t="shared" si="1"/>
        <v>5.3777852236555539</v>
      </c>
      <c r="K11" s="53">
        <f t="shared" si="1"/>
        <v>3.4375232014254955</v>
      </c>
      <c r="L11" s="54">
        <f t="shared" si="2"/>
        <v>1.9402620222300584</v>
      </c>
    </row>
    <row r="12" spans="1:12" x14ac:dyDescent="0.3">
      <c r="A12" s="150"/>
      <c r="B12" s="147"/>
      <c r="C12" s="15" t="s">
        <v>1</v>
      </c>
      <c r="D12" s="108">
        <v>3736</v>
      </c>
      <c r="E12" s="75">
        <v>4061</v>
      </c>
      <c r="F12" s="39">
        <f t="shared" si="3"/>
        <v>-8.0029549372075852</v>
      </c>
      <c r="G12" s="108">
        <v>93098</v>
      </c>
      <c r="H12" s="101">
        <v>95770</v>
      </c>
      <c r="I12" s="39">
        <f t="shared" si="4"/>
        <v>-2.790017750861439</v>
      </c>
      <c r="J12" s="51">
        <f t="shared" si="1"/>
        <v>4.0129755741261892</v>
      </c>
      <c r="K12" s="51">
        <f t="shared" si="1"/>
        <v>4.2403675472486162</v>
      </c>
      <c r="L12" s="52">
        <f t="shared" si="2"/>
        <v>-0.22739197312242698</v>
      </c>
    </row>
    <row r="13" spans="1:12" x14ac:dyDescent="0.3">
      <c r="A13" s="150"/>
      <c r="B13" s="147" t="s">
        <v>5</v>
      </c>
      <c r="C13" s="15" t="s">
        <v>0</v>
      </c>
      <c r="D13" s="107">
        <v>78</v>
      </c>
      <c r="E13" s="74">
        <v>26</v>
      </c>
      <c r="F13" s="38">
        <f t="shared" si="3"/>
        <v>200</v>
      </c>
      <c r="G13" s="107">
        <v>1237</v>
      </c>
      <c r="H13" s="102">
        <v>94</v>
      </c>
      <c r="I13" s="38">
        <f t="shared" si="4"/>
        <v>1215.9574468085107</v>
      </c>
      <c r="J13" s="53">
        <f t="shared" si="1"/>
        <v>6.3055780113177047</v>
      </c>
      <c r="K13" s="53">
        <f t="shared" si="1"/>
        <v>27.659574468085108</v>
      </c>
      <c r="L13" s="54">
        <f t="shared" si="2"/>
        <v>-21.353996456767405</v>
      </c>
    </row>
    <row r="14" spans="1:12" x14ac:dyDescent="0.3">
      <c r="A14" s="150"/>
      <c r="B14" s="147"/>
      <c r="C14" s="15" t="s">
        <v>1</v>
      </c>
      <c r="D14" s="108">
        <v>263</v>
      </c>
      <c r="E14" s="75">
        <v>150</v>
      </c>
      <c r="F14" s="39">
        <f t="shared" si="3"/>
        <v>75.333333333333329</v>
      </c>
      <c r="G14" s="108">
        <v>2844</v>
      </c>
      <c r="H14" s="101">
        <v>585</v>
      </c>
      <c r="I14" s="39">
        <f t="shared" si="4"/>
        <v>386.15384615384613</v>
      </c>
      <c r="J14" s="51">
        <f t="shared" si="1"/>
        <v>9.2475386779184259</v>
      </c>
      <c r="K14" s="51">
        <f t="shared" si="1"/>
        <v>25.641025641025639</v>
      </c>
      <c r="L14" s="52">
        <f t="shared" si="2"/>
        <v>-16.393486963107215</v>
      </c>
    </row>
    <row r="15" spans="1:12" x14ac:dyDescent="0.3">
      <c r="A15" s="150"/>
      <c r="B15" s="147" t="s">
        <v>6</v>
      </c>
      <c r="C15" s="15" t="s">
        <v>0</v>
      </c>
      <c r="D15" s="107">
        <v>114</v>
      </c>
      <c r="E15" s="74">
        <v>25</v>
      </c>
      <c r="F15" s="38">
        <f t="shared" si="3"/>
        <v>356</v>
      </c>
      <c r="G15" s="107">
        <v>1756</v>
      </c>
      <c r="H15" s="102">
        <v>304</v>
      </c>
      <c r="I15" s="38">
        <f t="shared" si="4"/>
        <v>477.63157894736838</v>
      </c>
      <c r="J15" s="53">
        <f t="shared" si="1"/>
        <v>6.4920273348519366</v>
      </c>
      <c r="K15" s="53">
        <f t="shared" si="1"/>
        <v>8.2236842105263168</v>
      </c>
      <c r="L15" s="54">
        <f t="shared" si="2"/>
        <v>-1.7316568756743802</v>
      </c>
    </row>
    <row r="16" spans="1:12" x14ac:dyDescent="0.3">
      <c r="A16" s="150"/>
      <c r="B16" s="147"/>
      <c r="C16" s="15" t="s">
        <v>1</v>
      </c>
      <c r="D16" s="108">
        <v>317</v>
      </c>
      <c r="E16" s="75">
        <v>185</v>
      </c>
      <c r="F16" s="39">
        <f t="shared" si="3"/>
        <v>71.351351351351354</v>
      </c>
      <c r="G16" s="108">
        <v>5631</v>
      </c>
      <c r="H16" s="101">
        <v>2229</v>
      </c>
      <c r="I16" s="39">
        <f t="shared" si="4"/>
        <v>152.62449528936745</v>
      </c>
      <c r="J16" s="51">
        <f t="shared" si="1"/>
        <v>5.6295507014739838</v>
      </c>
      <c r="K16" s="51">
        <f t="shared" si="1"/>
        <v>8.2996859578286237</v>
      </c>
      <c r="L16" s="52">
        <f t="shared" si="2"/>
        <v>-2.6701352563546399</v>
      </c>
    </row>
    <row r="17" spans="1:12" x14ac:dyDescent="0.3">
      <c r="A17" s="150"/>
      <c r="B17" s="147" t="s">
        <v>7</v>
      </c>
      <c r="C17" s="15" t="s">
        <v>0</v>
      </c>
      <c r="D17" s="107">
        <v>808</v>
      </c>
      <c r="E17" s="74">
        <v>18</v>
      </c>
      <c r="F17" s="38">
        <v>100</v>
      </c>
      <c r="G17" s="107">
        <v>7832</v>
      </c>
      <c r="H17" s="102">
        <v>137</v>
      </c>
      <c r="I17" s="38">
        <f t="shared" si="4"/>
        <v>5616.7883211678836</v>
      </c>
      <c r="J17" s="53">
        <f t="shared" si="1"/>
        <v>10.316649642492338</v>
      </c>
      <c r="K17" s="53">
        <f t="shared" si="1"/>
        <v>13.138686131386862</v>
      </c>
      <c r="L17" s="54">
        <f t="shared" si="2"/>
        <v>-2.8220364888945237</v>
      </c>
    </row>
    <row r="18" spans="1:12" x14ac:dyDescent="0.3">
      <c r="A18" s="150"/>
      <c r="B18" s="147"/>
      <c r="C18" s="15" t="s">
        <v>1</v>
      </c>
      <c r="D18" s="108">
        <v>1634</v>
      </c>
      <c r="E18" s="75">
        <v>49</v>
      </c>
      <c r="F18" s="39">
        <v>100</v>
      </c>
      <c r="G18" s="108">
        <v>34159</v>
      </c>
      <c r="H18" s="101">
        <v>671</v>
      </c>
      <c r="I18" s="39">
        <f t="shared" si="4"/>
        <v>4990.7600596125185</v>
      </c>
      <c r="J18" s="51">
        <f t="shared" si="1"/>
        <v>4.7835123979039196</v>
      </c>
      <c r="K18" s="51">
        <f t="shared" si="1"/>
        <v>7.3025335320417284</v>
      </c>
      <c r="L18" s="52">
        <f t="shared" si="2"/>
        <v>-2.5190211341378088</v>
      </c>
    </row>
    <row r="19" spans="1:12" x14ac:dyDescent="0.3">
      <c r="A19" s="150"/>
      <c r="B19" s="147" t="s">
        <v>17</v>
      </c>
      <c r="C19" s="15" t="s">
        <v>0</v>
      </c>
      <c r="D19" s="107">
        <v>375</v>
      </c>
      <c r="E19" s="74">
        <v>84</v>
      </c>
      <c r="F19" s="38">
        <f t="shared" si="3"/>
        <v>346.42857142857144</v>
      </c>
      <c r="G19" s="107">
        <v>3799</v>
      </c>
      <c r="H19" s="102">
        <v>352</v>
      </c>
      <c r="I19" s="38">
        <f t="shared" si="4"/>
        <v>979.26136363636363</v>
      </c>
      <c r="J19" s="53">
        <f t="shared" si="1"/>
        <v>9.8710186891287179</v>
      </c>
      <c r="K19" s="53">
        <f t="shared" si="1"/>
        <v>23.863636363636363</v>
      </c>
      <c r="L19" s="54">
        <f t="shared" si="2"/>
        <v>-13.992617674507645</v>
      </c>
    </row>
    <row r="20" spans="1:12" x14ac:dyDescent="0.3">
      <c r="A20" s="150"/>
      <c r="B20" s="147"/>
      <c r="C20" s="15" t="s">
        <v>1</v>
      </c>
      <c r="D20" s="108">
        <v>776</v>
      </c>
      <c r="E20" s="75">
        <v>450</v>
      </c>
      <c r="F20" s="39">
        <f t="shared" si="3"/>
        <v>72.444444444444443</v>
      </c>
      <c r="G20" s="108">
        <v>13094</v>
      </c>
      <c r="H20" s="101">
        <v>2144</v>
      </c>
      <c r="I20" s="39">
        <f t="shared" si="4"/>
        <v>510.72761194029852</v>
      </c>
      <c r="J20" s="51">
        <f t="shared" si="1"/>
        <v>5.9263784939667028</v>
      </c>
      <c r="K20" s="51">
        <f t="shared" si="1"/>
        <v>20.988805970149254</v>
      </c>
      <c r="L20" s="52">
        <f t="shared" si="2"/>
        <v>-15.062427476182553</v>
      </c>
    </row>
    <row r="21" spans="1:12" x14ac:dyDescent="0.3">
      <c r="A21" s="150"/>
      <c r="B21" s="147" t="s">
        <v>18</v>
      </c>
      <c r="C21" s="15" t="s">
        <v>0</v>
      </c>
      <c r="D21" s="107">
        <v>106</v>
      </c>
      <c r="E21" s="74">
        <v>61</v>
      </c>
      <c r="F21" s="38">
        <f t="shared" si="3"/>
        <v>73.770491803278688</v>
      </c>
      <c r="G21" s="107">
        <v>8998</v>
      </c>
      <c r="H21" s="57">
        <v>4511</v>
      </c>
      <c r="I21" s="38">
        <f t="shared" si="4"/>
        <v>99.467967191310137</v>
      </c>
      <c r="J21" s="53">
        <f t="shared" ref="J21:K27" si="5">D21/G21*100</f>
        <v>1.1780395643476329</v>
      </c>
      <c r="K21" s="53">
        <f t="shared" si="5"/>
        <v>1.3522500554200843</v>
      </c>
      <c r="L21" s="54">
        <f t="shared" si="2"/>
        <v>-0.17421049107245135</v>
      </c>
    </row>
    <row r="22" spans="1:12" x14ac:dyDescent="0.3">
      <c r="A22" s="150"/>
      <c r="B22" s="147"/>
      <c r="C22" s="15" t="s">
        <v>1</v>
      </c>
      <c r="D22" s="108">
        <v>421</v>
      </c>
      <c r="E22" s="75">
        <v>294</v>
      </c>
      <c r="F22" s="39">
        <f t="shared" si="3"/>
        <v>43.197278911564624</v>
      </c>
      <c r="G22" s="108">
        <v>40446</v>
      </c>
      <c r="H22" s="101">
        <v>27138</v>
      </c>
      <c r="I22" s="39">
        <f t="shared" si="4"/>
        <v>49.038248949812072</v>
      </c>
      <c r="J22" s="51">
        <f t="shared" si="5"/>
        <v>1.0408940315482371</v>
      </c>
      <c r="K22" s="51">
        <f t="shared" si="5"/>
        <v>1.0833517576829539</v>
      </c>
      <c r="L22" s="52">
        <f t="shared" si="2"/>
        <v>-4.2457726134716767E-2</v>
      </c>
    </row>
    <row r="23" spans="1:12" x14ac:dyDescent="0.3">
      <c r="A23" s="150"/>
      <c r="B23" s="147" t="s">
        <v>8</v>
      </c>
      <c r="C23" s="15" t="s">
        <v>0</v>
      </c>
      <c r="D23" s="107">
        <v>139</v>
      </c>
      <c r="E23" s="74">
        <v>74</v>
      </c>
      <c r="F23" s="38">
        <f t="shared" si="3"/>
        <v>87.837837837837839</v>
      </c>
      <c r="G23" s="107">
        <v>18867</v>
      </c>
      <c r="H23" s="57">
        <v>1704</v>
      </c>
      <c r="I23" s="38">
        <f t="shared" si="4"/>
        <v>1007.2183098591549</v>
      </c>
      <c r="J23" s="53">
        <f t="shared" si="5"/>
        <v>0.73673610006890344</v>
      </c>
      <c r="K23" s="53">
        <f t="shared" si="5"/>
        <v>4.342723004694836</v>
      </c>
      <c r="L23" s="54">
        <f t="shared" si="2"/>
        <v>-3.6059869046259325</v>
      </c>
    </row>
    <row r="24" spans="1:12" x14ac:dyDescent="0.3">
      <c r="A24" s="150"/>
      <c r="B24" s="147"/>
      <c r="C24" s="15" t="s">
        <v>1</v>
      </c>
      <c r="D24" s="108">
        <v>413</v>
      </c>
      <c r="E24" s="75">
        <v>294</v>
      </c>
      <c r="F24" s="39">
        <f t="shared" si="3"/>
        <v>40.476190476190474</v>
      </c>
      <c r="G24" s="108">
        <v>54637</v>
      </c>
      <c r="H24" s="101">
        <v>11770</v>
      </c>
      <c r="I24" s="39">
        <f t="shared" si="4"/>
        <v>364.20560747663552</v>
      </c>
      <c r="J24" s="51">
        <f t="shared" si="5"/>
        <v>0.75589801782674748</v>
      </c>
      <c r="K24" s="51">
        <f t="shared" si="5"/>
        <v>2.4978759558198811</v>
      </c>
      <c r="L24" s="52">
        <f t="shared" si="2"/>
        <v>-1.7419779379931337</v>
      </c>
    </row>
    <row r="25" spans="1:12" x14ac:dyDescent="0.3">
      <c r="A25" s="150"/>
      <c r="B25" s="147" t="s">
        <v>9</v>
      </c>
      <c r="C25" s="15" t="s">
        <v>0</v>
      </c>
      <c r="D25" s="107">
        <v>123</v>
      </c>
      <c r="E25" s="74">
        <v>89</v>
      </c>
      <c r="F25" s="38">
        <f t="shared" si="3"/>
        <v>38.202247191011232</v>
      </c>
      <c r="G25" s="107">
        <v>16808</v>
      </c>
      <c r="H25" s="57">
        <v>705</v>
      </c>
      <c r="I25" s="38">
        <f t="shared" si="4"/>
        <v>2284.1134751773052</v>
      </c>
      <c r="J25" s="53">
        <f t="shared" si="5"/>
        <v>0.73179438362684435</v>
      </c>
      <c r="K25" s="53">
        <f t="shared" si="5"/>
        <v>12.624113475177303</v>
      </c>
      <c r="L25" s="54">
        <f t="shared" si="2"/>
        <v>-11.892319091550458</v>
      </c>
    </row>
    <row r="26" spans="1:12" x14ac:dyDescent="0.3">
      <c r="A26" s="150"/>
      <c r="B26" s="147"/>
      <c r="C26" s="15" t="s">
        <v>1</v>
      </c>
      <c r="D26" s="109">
        <v>671</v>
      </c>
      <c r="E26" s="75">
        <v>264</v>
      </c>
      <c r="F26" s="39">
        <f t="shared" si="3"/>
        <v>154.16666666666669</v>
      </c>
      <c r="G26" s="109">
        <v>50118</v>
      </c>
      <c r="H26" s="86">
        <v>4273</v>
      </c>
      <c r="I26" s="39">
        <f t="shared" si="4"/>
        <v>1072.899602153054</v>
      </c>
      <c r="J26" s="51">
        <f t="shared" si="5"/>
        <v>1.3388403368051398</v>
      </c>
      <c r="K26" s="51">
        <f t="shared" si="5"/>
        <v>6.1783290428270536</v>
      </c>
      <c r="L26" s="52">
        <f t="shared" si="2"/>
        <v>-4.8394887060219141</v>
      </c>
    </row>
    <row r="27" spans="1:12" x14ac:dyDescent="0.3">
      <c r="A27" s="150"/>
      <c r="B27" s="147" t="s">
        <v>10</v>
      </c>
      <c r="C27" s="15" t="s">
        <v>0</v>
      </c>
      <c r="D27" s="110">
        <v>915</v>
      </c>
      <c r="E27" s="74">
        <v>677</v>
      </c>
      <c r="F27" s="38">
        <f t="shared" si="3"/>
        <v>35.155096011816838</v>
      </c>
      <c r="G27" s="110">
        <v>60188</v>
      </c>
      <c r="H27" s="82">
        <v>22506</v>
      </c>
      <c r="I27" s="38">
        <f t="shared" si="4"/>
        <v>167.43090731360525</v>
      </c>
      <c r="J27" s="53">
        <f t="shared" si="5"/>
        <v>1.5202365920116967</v>
      </c>
      <c r="K27" s="53">
        <f t="shared" si="5"/>
        <v>3.0080867324269085</v>
      </c>
      <c r="L27" s="54">
        <f t="shared" si="2"/>
        <v>-1.4878501404152118</v>
      </c>
    </row>
    <row r="28" spans="1:12" x14ac:dyDescent="0.3">
      <c r="A28" s="151"/>
      <c r="B28" s="148"/>
      <c r="C28" s="14" t="s">
        <v>1</v>
      </c>
      <c r="D28" s="109">
        <v>4939</v>
      </c>
      <c r="E28" s="76">
        <v>3997</v>
      </c>
      <c r="F28" s="37">
        <f t="shared" si="3"/>
        <v>23.567675756817614</v>
      </c>
      <c r="G28" s="109">
        <v>263351</v>
      </c>
      <c r="H28" s="89">
        <v>142342</v>
      </c>
      <c r="I28" s="37">
        <f t="shared" si="4"/>
        <v>85.012856360034277</v>
      </c>
      <c r="J28" s="49">
        <f>D28/G28*100</f>
        <v>1.8754437993400443</v>
      </c>
      <c r="K28" s="49">
        <f>E28/H28*100</f>
        <v>2.8080257408214018</v>
      </c>
      <c r="L28" s="50">
        <f>J28-K28</f>
        <v>-0.93258194148135742</v>
      </c>
    </row>
    <row r="29" spans="1:12" x14ac:dyDescent="0.3">
      <c r="A29" s="139" t="s">
        <v>19</v>
      </c>
      <c r="B29" s="142" t="s">
        <v>2</v>
      </c>
      <c r="C29" s="16" t="s">
        <v>0</v>
      </c>
      <c r="D29" s="111">
        <f>SUM(D31,D33)</f>
        <v>2728</v>
      </c>
      <c r="E29" s="111">
        <f>SUM(E31,E33)</f>
        <v>3011</v>
      </c>
      <c r="F29" s="40">
        <f t="shared" si="3"/>
        <v>-9.3988708070408507</v>
      </c>
      <c r="G29" s="111">
        <v>114805</v>
      </c>
      <c r="H29" s="87">
        <v>38342</v>
      </c>
      <c r="I29" s="36">
        <f t="shared" si="4"/>
        <v>199.4236085754525</v>
      </c>
      <c r="J29" s="47">
        <f>D29/G29*100</f>
        <v>2.3762031270415052</v>
      </c>
      <c r="K29" s="47">
        <f t="shared" ref="K29" si="6">E29/H29*100</f>
        <v>7.8530071462104223</v>
      </c>
      <c r="L29" s="48">
        <f>J29-K29</f>
        <v>-5.4768040191689167</v>
      </c>
    </row>
    <row r="30" spans="1:12" x14ac:dyDescent="0.3">
      <c r="A30" s="140"/>
      <c r="B30" s="143"/>
      <c r="C30" s="17" t="s">
        <v>1</v>
      </c>
      <c r="D30" s="112">
        <f>SUM(D34,D32)</f>
        <v>16671</v>
      </c>
      <c r="E30" s="112">
        <f>SUM(E34,E32)</f>
        <v>16690</v>
      </c>
      <c r="F30" s="41">
        <f t="shared" si="3"/>
        <v>-0.11384062312762133</v>
      </c>
      <c r="G30" s="112">
        <v>487711</v>
      </c>
      <c r="H30" s="88">
        <v>208272</v>
      </c>
      <c r="I30" s="37">
        <f t="shared" si="4"/>
        <v>134.17021971268341</v>
      </c>
      <c r="J30" s="49">
        <f>D30/G30*100</f>
        <v>3.4182128350601073</v>
      </c>
      <c r="K30" s="49">
        <f>E30/H30*100</f>
        <v>8.013559191826074</v>
      </c>
      <c r="L30" s="50">
        <f>J30-K30</f>
        <v>-4.5953463567659671</v>
      </c>
    </row>
    <row r="31" spans="1:12" x14ac:dyDescent="0.3">
      <c r="A31" s="140"/>
      <c r="B31" s="144" t="s">
        <v>11</v>
      </c>
      <c r="C31" s="18" t="s">
        <v>0</v>
      </c>
      <c r="D31" s="113">
        <v>1140</v>
      </c>
      <c r="E31" s="80">
        <v>1161</v>
      </c>
      <c r="F31" s="38">
        <f t="shared" si="3"/>
        <v>-1.8087855297157622</v>
      </c>
      <c r="G31" s="113">
        <v>53942</v>
      </c>
      <c r="H31" s="57">
        <v>21775</v>
      </c>
      <c r="I31" s="38">
        <f t="shared" si="4"/>
        <v>147.72445464982778</v>
      </c>
      <c r="J31" s="47">
        <f>D31/G31*100</f>
        <v>2.1133810388936265</v>
      </c>
      <c r="K31" s="47">
        <f t="shared" ref="K31:K33" si="7">E31/H31*100</f>
        <v>5.3318025258323765</v>
      </c>
      <c r="L31" s="48">
        <f>J31-K31</f>
        <v>-3.21842148693875</v>
      </c>
    </row>
    <row r="32" spans="1:12" x14ac:dyDescent="0.3">
      <c r="A32" s="140"/>
      <c r="B32" s="145"/>
      <c r="C32" s="18" t="s">
        <v>1</v>
      </c>
      <c r="D32" s="109">
        <v>6534</v>
      </c>
      <c r="E32" s="75">
        <v>5691</v>
      </c>
      <c r="F32" s="39">
        <f t="shared" si="3"/>
        <v>14.812862414338429</v>
      </c>
      <c r="G32" s="109">
        <v>231141</v>
      </c>
      <c r="H32" s="86">
        <v>105702</v>
      </c>
      <c r="I32" s="39">
        <f t="shared" si="4"/>
        <v>118.67230515978883</v>
      </c>
      <c r="J32" s="51">
        <f t="shared" ref="J32:J33" si="8">D32/G32*100</f>
        <v>2.8268459511726607</v>
      </c>
      <c r="K32" s="51">
        <f t="shared" si="7"/>
        <v>5.3840040869614576</v>
      </c>
      <c r="L32" s="52">
        <f t="shared" ref="L32:L33" si="9">J32-K32</f>
        <v>-2.5571581357887969</v>
      </c>
    </row>
    <row r="33" spans="1:12" x14ac:dyDescent="0.3">
      <c r="A33" s="140"/>
      <c r="B33" s="145" t="s">
        <v>10</v>
      </c>
      <c r="C33" s="18" t="s">
        <v>0</v>
      </c>
      <c r="D33" s="110">
        <v>1588</v>
      </c>
      <c r="E33" s="74">
        <v>1850</v>
      </c>
      <c r="F33" s="38">
        <f t="shared" si="3"/>
        <v>-14.162162162162161</v>
      </c>
      <c r="G33" s="110">
        <v>60863</v>
      </c>
      <c r="H33" s="82">
        <v>16567</v>
      </c>
      <c r="I33" s="38">
        <f t="shared" si="4"/>
        <v>267.37490191344239</v>
      </c>
      <c r="J33" s="53">
        <f t="shared" si="8"/>
        <v>2.609138557087229</v>
      </c>
      <c r="K33" s="53">
        <f t="shared" si="7"/>
        <v>11.166777328423976</v>
      </c>
      <c r="L33" s="54">
        <f t="shared" si="9"/>
        <v>-8.5576387713367463</v>
      </c>
    </row>
    <row r="34" spans="1:12" ht="17.25" thickBot="1" x14ac:dyDescent="0.35">
      <c r="A34" s="141"/>
      <c r="B34" s="146"/>
      <c r="C34" s="19" t="s">
        <v>1</v>
      </c>
      <c r="D34" s="114">
        <v>10137</v>
      </c>
      <c r="E34" s="78">
        <v>10999</v>
      </c>
      <c r="F34" s="42">
        <f t="shared" si="3"/>
        <v>-7.837076097827075</v>
      </c>
      <c r="G34" s="114">
        <v>256570</v>
      </c>
      <c r="H34" s="85">
        <v>102570</v>
      </c>
      <c r="I34" s="42">
        <f t="shared" si="4"/>
        <v>150.1413668714049</v>
      </c>
      <c r="J34" s="55">
        <f>D34/G34*100</f>
        <v>3.9509685465954707</v>
      </c>
      <c r="K34" s="55">
        <f>E34/H34*100</f>
        <v>10.723408404016769</v>
      </c>
      <c r="L34" s="56">
        <f>J34-K34</f>
        <v>-6.7724398574212987</v>
      </c>
    </row>
  </sheetData>
  <mergeCells count="21"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7:B28"/>
    <mergeCell ref="A29:A34"/>
    <mergeCell ref="B29:B30"/>
    <mergeCell ref="B31:B32"/>
    <mergeCell ref="B33:B3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sqref="A1:L1"/>
    </sheetView>
  </sheetViews>
  <sheetFormatPr defaultRowHeight="16.5" x14ac:dyDescent="0.3"/>
  <cols>
    <col min="7" max="7" width="9.25" bestFit="1" customWidth="1"/>
  </cols>
  <sheetData>
    <row r="1" spans="1:12" ht="26.25" x14ac:dyDescent="0.3">
      <c r="A1" s="131" t="s">
        <v>37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2" ht="17.25" thickBot="1" x14ac:dyDescent="0.35">
      <c r="A2" s="4"/>
      <c r="B2" s="4"/>
      <c r="C2" s="4"/>
      <c r="D2" s="4"/>
      <c r="E2" s="2"/>
      <c r="F2" s="2"/>
      <c r="G2" s="2"/>
      <c r="H2" s="2"/>
      <c r="I2" s="2"/>
      <c r="J2" s="3"/>
      <c r="K2" s="3"/>
      <c r="L2" s="3"/>
    </row>
    <row r="3" spans="1:12" x14ac:dyDescent="0.3">
      <c r="A3" s="5"/>
      <c r="B3" s="6"/>
      <c r="C3" s="7"/>
      <c r="D3" s="132" t="s">
        <v>21</v>
      </c>
      <c r="E3" s="129"/>
      <c r="F3" s="133"/>
      <c r="G3" s="134" t="s">
        <v>22</v>
      </c>
      <c r="H3" s="129"/>
      <c r="I3" s="133"/>
      <c r="J3" s="129" t="s">
        <v>24</v>
      </c>
      <c r="K3" s="129"/>
      <c r="L3" s="130"/>
    </row>
    <row r="4" spans="1:12" x14ac:dyDescent="0.3">
      <c r="A4" s="8"/>
      <c r="B4" s="9"/>
      <c r="C4" s="10"/>
      <c r="D4" s="22" t="s">
        <v>31</v>
      </c>
      <c r="E4" s="23" t="s">
        <v>27</v>
      </c>
      <c r="F4" s="21" t="s">
        <v>23</v>
      </c>
      <c r="G4" s="24" t="s">
        <v>31</v>
      </c>
      <c r="H4" s="23" t="s">
        <v>27</v>
      </c>
      <c r="I4" s="25" t="s">
        <v>23</v>
      </c>
      <c r="J4" s="23" t="s">
        <v>31</v>
      </c>
      <c r="K4" s="23" t="s">
        <v>27</v>
      </c>
      <c r="L4" s="20" t="s">
        <v>25</v>
      </c>
    </row>
    <row r="5" spans="1:12" x14ac:dyDescent="0.3">
      <c r="A5" s="135" t="s">
        <v>15</v>
      </c>
      <c r="B5" s="136"/>
      <c r="C5" s="11" t="s">
        <v>0</v>
      </c>
      <c r="D5" s="103">
        <f>SUM(D7,D29)</f>
        <v>7456</v>
      </c>
      <c r="E5" s="103">
        <f>SUM(E7,E29)</f>
        <v>4376</v>
      </c>
      <c r="F5" s="34">
        <f t="shared" ref="F5:F6" si="0">(D5-E5)/E5*100</f>
        <v>70.383912248628889</v>
      </c>
      <c r="G5" s="103">
        <f>SUM(G7,G29)</f>
        <v>310945</v>
      </c>
      <c r="H5" s="103">
        <f>SUM(H7,H29)</f>
        <v>97087</v>
      </c>
      <c r="I5" s="34">
        <f>(G5-H5)/H5*100</f>
        <v>220.27459907093635</v>
      </c>
      <c r="J5" s="43">
        <f t="shared" ref="J5:K20" si="1">D5/G5*100</f>
        <v>2.3978517101095052</v>
      </c>
      <c r="K5" s="43">
        <f t="shared" si="1"/>
        <v>4.5072975784605562</v>
      </c>
      <c r="L5" s="44">
        <f t="shared" ref="L5:L27" si="2">J5-K5</f>
        <v>-2.1094458683510511</v>
      </c>
    </row>
    <row r="6" spans="1:12" x14ac:dyDescent="0.3">
      <c r="A6" s="137"/>
      <c r="B6" s="138"/>
      <c r="C6" s="12" t="s">
        <v>1</v>
      </c>
      <c r="D6" s="104">
        <f>SUM(D8,D30)</f>
        <v>38133</v>
      </c>
      <c r="E6" s="104">
        <f>SUM(E8,E30)</f>
        <v>31312</v>
      </c>
      <c r="F6" s="35">
        <f t="shared" si="0"/>
        <v>21.783980582524272</v>
      </c>
      <c r="G6" s="104">
        <f>SUM(G8,G30)</f>
        <v>1385103</v>
      </c>
      <c r="H6" s="104">
        <f>SUM(H8,H30)</f>
        <v>600279</v>
      </c>
      <c r="I6" s="35">
        <f>(G6-H6)/H6*100</f>
        <v>130.74320440994939</v>
      </c>
      <c r="J6" s="45">
        <f t="shared" si="1"/>
        <v>2.7530804568324521</v>
      </c>
      <c r="K6" s="45">
        <f>E6/H6*100</f>
        <v>5.216241114548402</v>
      </c>
      <c r="L6" s="46">
        <f t="shared" si="2"/>
        <v>-2.4631606577159499</v>
      </c>
    </row>
    <row r="7" spans="1:12" x14ac:dyDescent="0.3">
      <c r="A7" s="149" t="s">
        <v>16</v>
      </c>
      <c r="B7" s="142" t="s">
        <v>2</v>
      </c>
      <c r="C7" s="13" t="s">
        <v>0</v>
      </c>
      <c r="D7" s="105">
        <f>SUM(D27,D25,D23,D21,D19,D17,D15,D13,D11,D9)</f>
        <v>4880</v>
      </c>
      <c r="E7" s="105">
        <f>SUM(E27,E25,E23,E21,E19,E17,E15,E13,E11,E9)</f>
        <v>1725</v>
      </c>
      <c r="F7" s="36">
        <f>(D7-E7)/E7*100</f>
        <v>182.89855072463769</v>
      </c>
      <c r="G7" s="105">
        <f>SUM(G9,G11,G13,G15,G17,G19,G21,G23,G25,G27)</f>
        <v>187714</v>
      </c>
      <c r="H7" s="105">
        <f>SUM(H9,H11,H13,H15,H17,H19,H21,H23,H25,H27)</f>
        <v>52802</v>
      </c>
      <c r="I7" s="36">
        <f>(G7-H7)/H7*100</f>
        <v>255.50547327752736</v>
      </c>
      <c r="J7" s="47">
        <f t="shared" si="1"/>
        <v>2.5996995429216785</v>
      </c>
      <c r="K7" s="47">
        <f t="shared" si="1"/>
        <v>3.2669217075110795</v>
      </c>
      <c r="L7" s="48">
        <f t="shared" si="2"/>
        <v>-0.66722216458940098</v>
      </c>
    </row>
    <row r="8" spans="1:12" x14ac:dyDescent="0.3">
      <c r="A8" s="150"/>
      <c r="B8" s="143"/>
      <c r="C8" s="14" t="s">
        <v>1</v>
      </c>
      <c r="D8" s="106">
        <f>SUM(D10,D12,D14,D16,D18,D20,D22,D24,D26,D28)</f>
        <v>18886</v>
      </c>
      <c r="E8" s="106">
        <f>SUM(E10,E12,E14,E16,E18,E20,E22,E24,E26,E28)</f>
        <v>11971</v>
      </c>
      <c r="F8" s="37">
        <f>(D8-E8)/E8*100</f>
        <v>57.764597777963409</v>
      </c>
      <c r="G8" s="106">
        <f>SUM(G10,G12,G14,G16,G18,G20,G22,G24,G26,G28)</f>
        <v>774161</v>
      </c>
      <c r="H8" s="106">
        <f>SUM(H10,H12,H14,H16,H18,H20,H22,H24,H26,H28)</f>
        <v>347722</v>
      </c>
      <c r="I8" s="37">
        <f>(G8-H8)/H8*100</f>
        <v>122.63791189513462</v>
      </c>
      <c r="J8" s="49">
        <f t="shared" si="1"/>
        <v>2.4395442291719678</v>
      </c>
      <c r="K8" s="49">
        <f>E8/H8*100</f>
        <v>3.442692725798195</v>
      </c>
      <c r="L8" s="50">
        <f t="shared" si="2"/>
        <v>-1.0031484966262272</v>
      </c>
    </row>
    <row r="9" spans="1:12" x14ac:dyDescent="0.3">
      <c r="A9" s="150"/>
      <c r="B9" s="152" t="s">
        <v>3</v>
      </c>
      <c r="C9" s="15" t="s">
        <v>0</v>
      </c>
      <c r="D9" s="107">
        <v>240</v>
      </c>
      <c r="E9" s="80">
        <v>85</v>
      </c>
      <c r="F9" s="38">
        <f t="shared" ref="F9:F34" si="3">(D9-E9)/E9*100</f>
        <v>182.35294117647058</v>
      </c>
      <c r="G9" s="107">
        <v>26482</v>
      </c>
      <c r="H9" s="80">
        <v>2258</v>
      </c>
      <c r="I9" s="38">
        <f>(G9-H9)/H9*100</f>
        <v>1072.8077945084144</v>
      </c>
      <c r="J9" s="47">
        <f t="shared" si="1"/>
        <v>0.90627596103013375</v>
      </c>
      <c r="K9" s="47">
        <f t="shared" si="1"/>
        <v>3.7643932683790968</v>
      </c>
      <c r="L9" s="48">
        <f t="shared" si="2"/>
        <v>-2.8581173073489632</v>
      </c>
    </row>
    <row r="10" spans="1:12" x14ac:dyDescent="0.3">
      <c r="A10" s="150"/>
      <c r="B10" s="147"/>
      <c r="C10" s="15" t="s">
        <v>1</v>
      </c>
      <c r="D10" s="108">
        <v>1076</v>
      </c>
      <c r="E10" s="75">
        <v>587</v>
      </c>
      <c r="F10" s="39">
        <f t="shared" si="3"/>
        <v>83.304940374787051</v>
      </c>
      <c r="G10" s="108">
        <v>55551</v>
      </c>
      <c r="H10" s="75">
        <v>10256</v>
      </c>
      <c r="I10" s="39">
        <f t="shared" ref="I10:I34" si="4">(G10-H10)/H10*100</f>
        <v>441.64391575663029</v>
      </c>
      <c r="J10" s="51">
        <f t="shared" si="1"/>
        <v>1.9369588306241112</v>
      </c>
      <c r="K10" s="51">
        <f>E10/H10*100</f>
        <v>5.723478939157566</v>
      </c>
      <c r="L10" s="52">
        <f t="shared" si="2"/>
        <v>-3.7865201085334546</v>
      </c>
    </row>
    <row r="11" spans="1:12" x14ac:dyDescent="0.3">
      <c r="A11" s="150"/>
      <c r="B11" s="147" t="s">
        <v>4</v>
      </c>
      <c r="C11" s="15" t="s">
        <v>0</v>
      </c>
      <c r="D11" s="107">
        <v>1072</v>
      </c>
      <c r="E11" s="74">
        <v>499</v>
      </c>
      <c r="F11" s="38">
        <f t="shared" si="3"/>
        <v>114.82965931863727</v>
      </c>
      <c r="G11" s="107">
        <v>30248</v>
      </c>
      <c r="H11" s="74">
        <v>17103</v>
      </c>
      <c r="I11" s="38">
        <f t="shared" si="4"/>
        <v>76.857861193942583</v>
      </c>
      <c r="J11" s="53">
        <f t="shared" si="1"/>
        <v>3.5440359693202854</v>
      </c>
      <c r="K11" s="53">
        <f t="shared" si="1"/>
        <v>2.9176167923756067</v>
      </c>
      <c r="L11" s="54">
        <f t="shared" si="2"/>
        <v>0.62641917694467875</v>
      </c>
    </row>
    <row r="12" spans="1:12" x14ac:dyDescent="0.3">
      <c r="A12" s="150"/>
      <c r="B12" s="147"/>
      <c r="C12" s="15" t="s">
        <v>1</v>
      </c>
      <c r="D12" s="108">
        <v>4808</v>
      </c>
      <c r="E12" s="75">
        <v>4560</v>
      </c>
      <c r="F12" s="39">
        <f t="shared" si="3"/>
        <v>5.4385964912280702</v>
      </c>
      <c r="G12" s="108">
        <v>123346</v>
      </c>
      <c r="H12" s="75">
        <v>112873</v>
      </c>
      <c r="I12" s="39">
        <f t="shared" si="4"/>
        <v>9.2785697199507418</v>
      </c>
      <c r="J12" s="51">
        <f t="shared" si="1"/>
        <v>3.8979780454980304</v>
      </c>
      <c r="K12" s="51">
        <f t="shared" si="1"/>
        <v>4.0399386921584437</v>
      </c>
      <c r="L12" s="52">
        <f t="shared" si="2"/>
        <v>-0.1419606466604133</v>
      </c>
    </row>
    <row r="13" spans="1:12" x14ac:dyDescent="0.3">
      <c r="A13" s="150"/>
      <c r="B13" s="147" t="s">
        <v>5</v>
      </c>
      <c r="C13" s="15" t="s">
        <v>0</v>
      </c>
      <c r="D13" s="107">
        <v>52</v>
      </c>
      <c r="E13" s="74">
        <v>30</v>
      </c>
      <c r="F13" s="38">
        <f t="shared" si="3"/>
        <v>73.333333333333329</v>
      </c>
      <c r="G13" s="107">
        <v>2043</v>
      </c>
      <c r="H13" s="74">
        <v>197</v>
      </c>
      <c r="I13" s="38">
        <f t="shared" si="4"/>
        <v>937.05583756345186</v>
      </c>
      <c r="J13" s="53">
        <f t="shared" si="1"/>
        <v>2.5452765540871267</v>
      </c>
      <c r="K13" s="53">
        <f t="shared" si="1"/>
        <v>15.228426395939088</v>
      </c>
      <c r="L13" s="54">
        <f t="shared" si="2"/>
        <v>-12.683149841851961</v>
      </c>
    </row>
    <row r="14" spans="1:12" x14ac:dyDescent="0.3">
      <c r="A14" s="150"/>
      <c r="B14" s="147"/>
      <c r="C14" s="15" t="s">
        <v>1</v>
      </c>
      <c r="D14" s="108">
        <v>315</v>
      </c>
      <c r="E14" s="75">
        <v>180</v>
      </c>
      <c r="F14" s="39">
        <f t="shared" si="3"/>
        <v>75</v>
      </c>
      <c r="G14" s="108">
        <v>4887</v>
      </c>
      <c r="H14" s="75">
        <v>782</v>
      </c>
      <c r="I14" s="39">
        <f t="shared" si="4"/>
        <v>524.93606138107418</v>
      </c>
      <c r="J14" s="51">
        <f t="shared" si="1"/>
        <v>6.4456721915285451</v>
      </c>
      <c r="K14" s="51">
        <f t="shared" si="1"/>
        <v>23.017902813299234</v>
      </c>
      <c r="L14" s="52">
        <f t="shared" si="2"/>
        <v>-16.572230621770689</v>
      </c>
    </row>
    <row r="15" spans="1:12" x14ac:dyDescent="0.3">
      <c r="A15" s="150"/>
      <c r="B15" s="147" t="s">
        <v>6</v>
      </c>
      <c r="C15" s="15" t="s">
        <v>0</v>
      </c>
      <c r="D15" s="107">
        <v>64</v>
      </c>
      <c r="E15" s="74">
        <v>42</v>
      </c>
      <c r="F15" s="38">
        <f t="shared" si="3"/>
        <v>52.380952380952387</v>
      </c>
      <c r="G15" s="107">
        <v>4401</v>
      </c>
      <c r="H15" s="74">
        <v>601</v>
      </c>
      <c r="I15" s="38">
        <f t="shared" si="4"/>
        <v>632.27953410981695</v>
      </c>
      <c r="J15" s="53">
        <f t="shared" si="1"/>
        <v>1.4542149511474665</v>
      </c>
      <c r="K15" s="53">
        <f t="shared" si="1"/>
        <v>6.988352745424292</v>
      </c>
      <c r="L15" s="54">
        <f t="shared" si="2"/>
        <v>-5.5341377942768251</v>
      </c>
    </row>
    <row r="16" spans="1:12" x14ac:dyDescent="0.3">
      <c r="A16" s="150"/>
      <c r="B16" s="147"/>
      <c r="C16" s="15" t="s">
        <v>1</v>
      </c>
      <c r="D16" s="108">
        <v>381</v>
      </c>
      <c r="E16" s="75">
        <v>227</v>
      </c>
      <c r="F16" s="39">
        <f t="shared" si="3"/>
        <v>67.841409691629963</v>
      </c>
      <c r="G16" s="108">
        <v>10032</v>
      </c>
      <c r="H16" s="75">
        <v>2830</v>
      </c>
      <c r="I16" s="39">
        <f t="shared" si="4"/>
        <v>254.48763250883394</v>
      </c>
      <c r="J16" s="51">
        <f t="shared" si="1"/>
        <v>3.7978468899521527</v>
      </c>
      <c r="K16" s="51">
        <f t="shared" si="1"/>
        <v>8.021201413427562</v>
      </c>
      <c r="L16" s="52">
        <f t="shared" si="2"/>
        <v>-4.2233545234754093</v>
      </c>
    </row>
    <row r="17" spans="1:12" x14ac:dyDescent="0.3">
      <c r="A17" s="150"/>
      <c r="B17" s="147" t="s">
        <v>7</v>
      </c>
      <c r="C17" s="15" t="s">
        <v>0</v>
      </c>
      <c r="D17" s="107">
        <v>930</v>
      </c>
      <c r="E17" s="74">
        <v>27</v>
      </c>
      <c r="F17" s="38">
        <v>100</v>
      </c>
      <c r="G17" s="107">
        <v>7567</v>
      </c>
      <c r="H17" s="74">
        <v>205</v>
      </c>
      <c r="I17" s="38">
        <f t="shared" si="4"/>
        <v>3591.2195121951222</v>
      </c>
      <c r="J17" s="53">
        <f t="shared" si="1"/>
        <v>12.290207479846703</v>
      </c>
      <c r="K17" s="53">
        <f t="shared" si="1"/>
        <v>13.170731707317074</v>
      </c>
      <c r="L17" s="54">
        <f t="shared" si="2"/>
        <v>-0.88052422747037085</v>
      </c>
    </row>
    <row r="18" spans="1:12" x14ac:dyDescent="0.3">
      <c r="A18" s="150"/>
      <c r="B18" s="147"/>
      <c r="C18" s="15" t="s">
        <v>1</v>
      </c>
      <c r="D18" s="108">
        <v>2564</v>
      </c>
      <c r="E18" s="75">
        <v>76</v>
      </c>
      <c r="F18" s="39">
        <v>100</v>
      </c>
      <c r="G18" s="108">
        <v>41726</v>
      </c>
      <c r="H18" s="75">
        <v>876</v>
      </c>
      <c r="I18" s="39">
        <f t="shared" si="4"/>
        <v>4663.2420091324202</v>
      </c>
      <c r="J18" s="51">
        <f t="shared" si="1"/>
        <v>6.1448497339788144</v>
      </c>
      <c r="K18" s="51">
        <f t="shared" si="1"/>
        <v>8.6757990867579906</v>
      </c>
      <c r="L18" s="52">
        <f t="shared" si="2"/>
        <v>-2.5309493527791762</v>
      </c>
    </row>
    <row r="19" spans="1:12" x14ac:dyDescent="0.3">
      <c r="A19" s="150"/>
      <c r="B19" s="147" t="s">
        <v>17</v>
      </c>
      <c r="C19" s="15" t="s">
        <v>0</v>
      </c>
      <c r="D19" s="107">
        <v>358</v>
      </c>
      <c r="E19" s="74">
        <v>71</v>
      </c>
      <c r="F19" s="38">
        <f t="shared" si="3"/>
        <v>404.22535211267609</v>
      </c>
      <c r="G19" s="107">
        <v>4826</v>
      </c>
      <c r="H19" s="74">
        <v>566</v>
      </c>
      <c r="I19" s="38">
        <f t="shared" si="4"/>
        <v>752.65017667844529</v>
      </c>
      <c r="J19" s="53">
        <f t="shared" si="1"/>
        <v>7.4181516784086199</v>
      </c>
      <c r="K19" s="53">
        <f t="shared" si="1"/>
        <v>12.544169611307421</v>
      </c>
      <c r="L19" s="54">
        <f t="shared" si="2"/>
        <v>-5.1260179328988009</v>
      </c>
    </row>
    <row r="20" spans="1:12" x14ac:dyDescent="0.3">
      <c r="A20" s="150"/>
      <c r="B20" s="147"/>
      <c r="C20" s="15" t="s">
        <v>1</v>
      </c>
      <c r="D20" s="108">
        <v>1134</v>
      </c>
      <c r="E20" s="75">
        <v>521</v>
      </c>
      <c r="F20" s="39">
        <f t="shared" si="3"/>
        <v>117.65834932821497</v>
      </c>
      <c r="G20" s="108">
        <v>17920</v>
      </c>
      <c r="H20" s="75">
        <v>2710</v>
      </c>
      <c r="I20" s="39">
        <f t="shared" si="4"/>
        <v>561.25461254612549</v>
      </c>
      <c r="J20" s="51">
        <f t="shared" si="1"/>
        <v>6.328125</v>
      </c>
      <c r="K20" s="51">
        <f t="shared" si="1"/>
        <v>19.225092250922511</v>
      </c>
      <c r="L20" s="52">
        <f t="shared" si="2"/>
        <v>-12.896967250922511</v>
      </c>
    </row>
    <row r="21" spans="1:12" x14ac:dyDescent="0.3">
      <c r="A21" s="150"/>
      <c r="B21" s="147" t="s">
        <v>18</v>
      </c>
      <c r="C21" s="15" t="s">
        <v>0</v>
      </c>
      <c r="D21" s="107">
        <v>100</v>
      </c>
      <c r="E21" s="74">
        <v>133</v>
      </c>
      <c r="F21" s="38">
        <f t="shared" si="3"/>
        <v>-24.81203007518797</v>
      </c>
      <c r="G21" s="107">
        <v>10035</v>
      </c>
      <c r="H21" s="74">
        <v>4175</v>
      </c>
      <c r="I21" s="38">
        <f t="shared" si="4"/>
        <v>140.35928143712576</v>
      </c>
      <c r="J21" s="53">
        <f t="shared" ref="J21:K27" si="5">D21/G21*100</f>
        <v>0.99651220727453915</v>
      </c>
      <c r="K21" s="53">
        <f t="shared" si="5"/>
        <v>3.1856287425149699</v>
      </c>
      <c r="L21" s="54">
        <f t="shared" si="2"/>
        <v>-2.1891165352404309</v>
      </c>
    </row>
    <row r="22" spans="1:12" x14ac:dyDescent="0.3">
      <c r="A22" s="150"/>
      <c r="B22" s="147"/>
      <c r="C22" s="15" t="s">
        <v>1</v>
      </c>
      <c r="D22" s="108">
        <v>521</v>
      </c>
      <c r="E22" s="75">
        <v>427</v>
      </c>
      <c r="F22" s="39">
        <f t="shared" si="3"/>
        <v>22.014051522248241</v>
      </c>
      <c r="G22" s="108">
        <v>50481</v>
      </c>
      <c r="H22" s="75">
        <v>31313</v>
      </c>
      <c r="I22" s="39">
        <f t="shared" si="4"/>
        <v>61.214192188547891</v>
      </c>
      <c r="J22" s="51">
        <f t="shared" si="5"/>
        <v>1.0320714724351736</v>
      </c>
      <c r="K22" s="51">
        <f t="shared" si="5"/>
        <v>1.3636508798262703</v>
      </c>
      <c r="L22" s="52">
        <f t="shared" si="2"/>
        <v>-0.3315794073910967</v>
      </c>
    </row>
    <row r="23" spans="1:12" x14ac:dyDescent="0.3">
      <c r="A23" s="150"/>
      <c r="B23" s="147" t="s">
        <v>8</v>
      </c>
      <c r="C23" s="15" t="s">
        <v>0</v>
      </c>
      <c r="D23" s="107">
        <v>135</v>
      </c>
      <c r="E23" s="74">
        <v>86</v>
      </c>
      <c r="F23" s="38">
        <f t="shared" si="3"/>
        <v>56.97674418604651</v>
      </c>
      <c r="G23" s="107">
        <v>24670</v>
      </c>
      <c r="H23" s="74">
        <v>1994</v>
      </c>
      <c r="I23" s="38">
        <f t="shared" si="4"/>
        <v>1137.2116349047142</v>
      </c>
      <c r="J23" s="53">
        <f t="shared" si="5"/>
        <v>0.54722334819618978</v>
      </c>
      <c r="K23" s="53">
        <f t="shared" si="5"/>
        <v>4.3129388164493481</v>
      </c>
      <c r="L23" s="54">
        <f t="shared" si="2"/>
        <v>-3.7657154682531582</v>
      </c>
    </row>
    <row r="24" spans="1:12" x14ac:dyDescent="0.3">
      <c r="A24" s="150"/>
      <c r="B24" s="147"/>
      <c r="C24" s="15" t="s">
        <v>1</v>
      </c>
      <c r="D24" s="108">
        <v>548</v>
      </c>
      <c r="E24" s="75">
        <v>380</v>
      </c>
      <c r="F24" s="39">
        <f t="shared" si="3"/>
        <v>44.210526315789473</v>
      </c>
      <c r="G24" s="108">
        <v>79307</v>
      </c>
      <c r="H24" s="75">
        <v>13764</v>
      </c>
      <c r="I24" s="39">
        <f t="shared" si="4"/>
        <v>476.19151409473989</v>
      </c>
      <c r="J24" s="51">
        <f t="shared" si="5"/>
        <v>0.69098566330840905</v>
      </c>
      <c r="K24" s="51">
        <f t="shared" si="5"/>
        <v>2.7608253414705026</v>
      </c>
      <c r="L24" s="52">
        <f t="shared" si="2"/>
        <v>-2.0698396781620936</v>
      </c>
    </row>
    <row r="25" spans="1:12" x14ac:dyDescent="0.3">
      <c r="A25" s="150"/>
      <c r="B25" s="147" t="s">
        <v>9</v>
      </c>
      <c r="C25" s="15" t="s">
        <v>0</v>
      </c>
      <c r="D25" s="107">
        <v>1000</v>
      </c>
      <c r="E25" s="74">
        <v>77</v>
      </c>
      <c r="F25" s="38">
        <f t="shared" si="3"/>
        <v>1198.7012987012986</v>
      </c>
      <c r="G25" s="107">
        <v>11056</v>
      </c>
      <c r="H25" s="74">
        <v>600</v>
      </c>
      <c r="I25" s="38">
        <f t="shared" si="4"/>
        <v>1742.6666666666665</v>
      </c>
      <c r="J25" s="53">
        <f t="shared" si="5"/>
        <v>9.0448625180897242</v>
      </c>
      <c r="K25" s="53">
        <f t="shared" si="5"/>
        <v>12.833333333333332</v>
      </c>
      <c r="L25" s="54">
        <f t="shared" si="2"/>
        <v>-3.788470815243608</v>
      </c>
    </row>
    <row r="26" spans="1:12" x14ac:dyDescent="0.3">
      <c r="A26" s="150"/>
      <c r="B26" s="147"/>
      <c r="C26" s="15" t="s">
        <v>1</v>
      </c>
      <c r="D26" s="109">
        <v>1671</v>
      </c>
      <c r="E26" s="75">
        <v>341</v>
      </c>
      <c r="F26" s="39">
        <f t="shared" si="3"/>
        <v>390.02932551319651</v>
      </c>
      <c r="G26" s="109">
        <v>61174</v>
      </c>
      <c r="H26" s="75">
        <v>4873</v>
      </c>
      <c r="I26" s="39">
        <f t="shared" si="4"/>
        <v>1155.3663041247692</v>
      </c>
      <c r="J26" s="51">
        <f t="shared" si="5"/>
        <v>2.731552620394285</v>
      </c>
      <c r="K26" s="51">
        <f t="shared" si="5"/>
        <v>6.9977426636568847</v>
      </c>
      <c r="L26" s="52">
        <f t="shared" si="2"/>
        <v>-4.2661900432625997</v>
      </c>
    </row>
    <row r="27" spans="1:12" x14ac:dyDescent="0.3">
      <c r="A27" s="150"/>
      <c r="B27" s="147" t="s">
        <v>10</v>
      </c>
      <c r="C27" s="15" t="s">
        <v>0</v>
      </c>
      <c r="D27" s="110">
        <v>929</v>
      </c>
      <c r="E27" s="74">
        <v>675</v>
      </c>
      <c r="F27" s="38">
        <f t="shared" si="3"/>
        <v>37.629629629629626</v>
      </c>
      <c r="G27" s="110">
        <v>66386</v>
      </c>
      <c r="H27" s="74">
        <v>25103</v>
      </c>
      <c r="I27" s="38">
        <f t="shared" si="4"/>
        <v>164.45444767557663</v>
      </c>
      <c r="J27" s="53">
        <f t="shared" si="5"/>
        <v>1.3993914379537853</v>
      </c>
      <c r="K27" s="53">
        <f t="shared" si="5"/>
        <v>2.6889216428315343</v>
      </c>
      <c r="L27" s="54">
        <f t="shared" si="2"/>
        <v>-1.2895302048777491</v>
      </c>
    </row>
    <row r="28" spans="1:12" x14ac:dyDescent="0.3">
      <c r="A28" s="151"/>
      <c r="B28" s="148"/>
      <c r="C28" s="14" t="s">
        <v>1</v>
      </c>
      <c r="D28" s="109">
        <v>5868</v>
      </c>
      <c r="E28" s="76">
        <v>4672</v>
      </c>
      <c r="F28" s="37">
        <f t="shared" si="3"/>
        <v>25.599315068493151</v>
      </c>
      <c r="G28" s="109">
        <v>329737</v>
      </c>
      <c r="H28" s="76">
        <v>167445</v>
      </c>
      <c r="I28" s="37">
        <f t="shared" si="4"/>
        <v>96.922571590671566</v>
      </c>
      <c r="J28" s="49">
        <f>D28/G28*100</f>
        <v>1.7796001055386566</v>
      </c>
      <c r="K28" s="49">
        <f>E28/H28*100</f>
        <v>2.7901699065364749</v>
      </c>
      <c r="L28" s="50">
        <f>J28-K28</f>
        <v>-1.0105698009978183</v>
      </c>
    </row>
    <row r="29" spans="1:12" x14ac:dyDescent="0.3">
      <c r="A29" s="139" t="s">
        <v>19</v>
      </c>
      <c r="B29" s="142" t="s">
        <v>2</v>
      </c>
      <c r="C29" s="16" t="s">
        <v>0</v>
      </c>
      <c r="D29" s="111">
        <f>SUM(D31,D33)</f>
        <v>2576</v>
      </c>
      <c r="E29" s="111">
        <f>SUM(E31,E33)</f>
        <v>2651</v>
      </c>
      <c r="F29" s="40">
        <f t="shared" si="3"/>
        <v>-2.8291210863824969</v>
      </c>
      <c r="G29" s="111">
        <f>SUM(G31,G33)</f>
        <v>123231</v>
      </c>
      <c r="H29" s="111">
        <f>SUM(H31,H33)</f>
        <v>44285</v>
      </c>
      <c r="I29" s="36">
        <f t="shared" si="4"/>
        <v>178.26803658123518</v>
      </c>
      <c r="J29" s="47">
        <f>D29/G29*100</f>
        <v>2.0903831016546159</v>
      </c>
      <c r="K29" s="47">
        <f t="shared" ref="K29" si="6">E29/H29*100</f>
        <v>5.9862255842836172</v>
      </c>
      <c r="L29" s="48">
        <f>J29-K29</f>
        <v>-3.8958424826290012</v>
      </c>
    </row>
    <row r="30" spans="1:12" x14ac:dyDescent="0.3">
      <c r="A30" s="140"/>
      <c r="B30" s="143"/>
      <c r="C30" s="17" t="s">
        <v>1</v>
      </c>
      <c r="D30" s="112">
        <f>SUM(D34,D32)</f>
        <v>19247</v>
      </c>
      <c r="E30" s="112">
        <f>SUM(E34,E32)</f>
        <v>19341</v>
      </c>
      <c r="F30" s="41">
        <f t="shared" si="3"/>
        <v>-0.48601416679592574</v>
      </c>
      <c r="G30" s="112">
        <f>SUM(G32,G34)</f>
        <v>610942</v>
      </c>
      <c r="H30" s="112">
        <f>SUM(H32,H34)</f>
        <v>252557</v>
      </c>
      <c r="I30" s="37">
        <f t="shared" si="4"/>
        <v>141.90262000261328</v>
      </c>
      <c r="J30" s="49">
        <f>D30/G30*100</f>
        <v>3.1503808872200634</v>
      </c>
      <c r="K30" s="49">
        <f>E30/H30*100</f>
        <v>7.6580732270338974</v>
      </c>
      <c r="L30" s="50">
        <f>J30-K30</f>
        <v>-4.5076923398138344</v>
      </c>
    </row>
    <row r="31" spans="1:12" x14ac:dyDescent="0.3">
      <c r="A31" s="140"/>
      <c r="B31" s="144" t="s">
        <v>11</v>
      </c>
      <c r="C31" s="18" t="s">
        <v>0</v>
      </c>
      <c r="D31" s="113">
        <v>1122</v>
      </c>
      <c r="E31" s="80">
        <v>905</v>
      </c>
      <c r="F31" s="38">
        <f t="shared" si="3"/>
        <v>23.977900552486187</v>
      </c>
      <c r="G31" s="113">
        <v>50299</v>
      </c>
      <c r="H31" s="80">
        <v>20561</v>
      </c>
      <c r="I31" s="38">
        <f t="shared" si="4"/>
        <v>144.63304313992512</v>
      </c>
      <c r="J31" s="47">
        <f>D31/G31*100</f>
        <v>2.2306606493170835</v>
      </c>
      <c r="K31" s="47">
        <f t="shared" ref="K31:K33" si="7">E31/H31*100</f>
        <v>4.4015368902290746</v>
      </c>
      <c r="L31" s="48">
        <f>J31-K31</f>
        <v>-2.1708762409119911</v>
      </c>
    </row>
    <row r="32" spans="1:12" x14ac:dyDescent="0.3">
      <c r="A32" s="140"/>
      <c r="B32" s="145"/>
      <c r="C32" s="18" t="s">
        <v>1</v>
      </c>
      <c r="D32" s="109">
        <v>7656</v>
      </c>
      <c r="E32" s="75">
        <v>6596</v>
      </c>
      <c r="F32" s="39">
        <f t="shared" si="3"/>
        <v>16.070345664038811</v>
      </c>
      <c r="G32" s="109">
        <v>281440</v>
      </c>
      <c r="H32" s="75">
        <v>126263</v>
      </c>
      <c r="I32" s="39">
        <f t="shared" si="4"/>
        <v>122.89982021653216</v>
      </c>
      <c r="J32" s="51">
        <f t="shared" ref="J32:J33" si="8">D32/G32*100</f>
        <v>2.7202956225127912</v>
      </c>
      <c r="K32" s="51">
        <f t="shared" si="7"/>
        <v>5.2240165369110505</v>
      </c>
      <c r="L32" s="52">
        <f t="shared" ref="L32:L33" si="9">J32-K32</f>
        <v>-2.5037209143982593</v>
      </c>
    </row>
    <row r="33" spans="1:12" x14ac:dyDescent="0.3">
      <c r="A33" s="140"/>
      <c r="B33" s="145" t="s">
        <v>10</v>
      </c>
      <c r="C33" s="18" t="s">
        <v>0</v>
      </c>
      <c r="D33" s="110">
        <v>1454</v>
      </c>
      <c r="E33" s="74">
        <v>1746</v>
      </c>
      <c r="F33" s="38">
        <f t="shared" si="3"/>
        <v>-16.723940435280639</v>
      </c>
      <c r="G33" s="110">
        <v>72932</v>
      </c>
      <c r="H33" s="74">
        <v>23724</v>
      </c>
      <c r="I33" s="38">
        <f t="shared" si="4"/>
        <v>207.41864778283596</v>
      </c>
      <c r="J33" s="53">
        <f t="shared" si="8"/>
        <v>1.9936379092853618</v>
      </c>
      <c r="K33" s="53">
        <f t="shared" si="7"/>
        <v>7.3596358118361156</v>
      </c>
      <c r="L33" s="54">
        <f t="shared" si="9"/>
        <v>-5.3659979025507543</v>
      </c>
    </row>
    <row r="34" spans="1:12" ht="17.25" thickBot="1" x14ac:dyDescent="0.35">
      <c r="A34" s="141"/>
      <c r="B34" s="146"/>
      <c r="C34" s="19" t="s">
        <v>1</v>
      </c>
      <c r="D34" s="114">
        <v>11591</v>
      </c>
      <c r="E34" s="78">
        <v>12745</v>
      </c>
      <c r="F34" s="42">
        <f t="shared" si="3"/>
        <v>-9.0545311887014517</v>
      </c>
      <c r="G34" s="114">
        <v>329502</v>
      </c>
      <c r="H34" s="78">
        <v>126294</v>
      </c>
      <c r="I34" s="42">
        <f t="shared" si="4"/>
        <v>160.90075538030311</v>
      </c>
      <c r="J34" s="55">
        <f>D34/G34*100</f>
        <v>3.517732821045092</v>
      </c>
      <c r="K34" s="55">
        <f>E34/H34*100</f>
        <v>10.091532456015329</v>
      </c>
      <c r="L34" s="56">
        <f>J34-K34</f>
        <v>-6.5737996349702374</v>
      </c>
    </row>
  </sheetData>
  <mergeCells count="21">
    <mergeCell ref="B27:B28"/>
    <mergeCell ref="A29:A34"/>
    <mergeCell ref="B29:B30"/>
    <mergeCell ref="B31:B32"/>
    <mergeCell ref="B33:B34"/>
    <mergeCell ref="B25:B26"/>
    <mergeCell ref="A1:L1"/>
    <mergeCell ref="D3:F3"/>
    <mergeCell ref="G3:I3"/>
    <mergeCell ref="J3:L3"/>
    <mergeCell ref="A5:B6"/>
    <mergeCell ref="A7:A28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표지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제주관광공사</dc:creator>
  <cp:lastModifiedBy>JTO</cp:lastModifiedBy>
  <cp:lastPrinted>2017-07-19T02:23:09Z</cp:lastPrinted>
  <dcterms:created xsi:type="dcterms:W3CDTF">2016-05-26T02:39:52Z</dcterms:created>
  <dcterms:modified xsi:type="dcterms:W3CDTF">2022-11-07T07:40:12Z</dcterms:modified>
</cp:coreProperties>
</file>