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KBI_2025\Port_Mgmt\"/>
    </mc:Choice>
  </mc:AlternateContent>
  <bookViews>
    <workbookView xWindow="0" yWindow="0" windowWidth="28248" windowHeight="9132" activeTab="1"/>
  </bookViews>
  <sheets>
    <sheet name="해답 보고서 1" sheetId="2" r:id="rId1"/>
    <sheet name="Sheet1" sheetId="1" r:id="rId2"/>
    <sheet name="Sheet2" sheetId="3" r:id="rId3"/>
  </sheets>
  <definedNames>
    <definedName name="corr">Sheet1!$C$54:$L$63</definedName>
    <definedName name="cov">Sheet1!$C$40:$L$49</definedName>
    <definedName name="diag">Sheet1!$P$40:$Y$49</definedName>
    <definedName name="solver_adj" localSheetId="1" hidden="1">Sheet1!$O$54:$O$63</definedName>
    <definedName name="solver_cvg" localSheetId="1" hidden="1">0.000000000000001</definedName>
    <definedName name="solver_drv" localSheetId="1" hidden="1">2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Sheet1!$O$64</definedName>
    <definedName name="solver_lhs2" localSheetId="1" hidden="1">Sheet1!$O$54:$O$63</definedName>
    <definedName name="solver_lhs3" localSheetId="1" hidden="1">Sheet1!$O$54:$O$63</definedName>
    <definedName name="solver_mip" localSheetId="1" hidden="1">2147483647</definedName>
    <definedName name="solver_mni" localSheetId="1" hidden="1">30</definedName>
    <definedName name="solver_mrt" localSheetId="1" hidden="1">0.0005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Sheet1!$I$103</definedName>
    <definedName name="solver_pre" localSheetId="1" hidden="1">1E-21</definedName>
    <definedName name="solver_rbv" localSheetId="1" hidden="1">2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hs1" localSheetId="1" hidden="1">1</definedName>
    <definedName name="solver_rhs2" localSheetId="1" hidden="1">1</definedName>
    <definedName name="solver_rhs3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stdev">Sheet1!$O$40:$O$49</definedName>
    <definedName name="vcv">Sheet1!$C$40:$L$49</definedName>
    <definedName name="vcv_a">Sheet1!$S$54:$AB$63</definedName>
    <definedName name="W_i">Sheet1!$O$54:$O$63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6" i="1" l="1" a="1"/>
  <c r="C76" i="1" s="1"/>
  <c r="P40" i="1"/>
  <c r="P41" i="1"/>
  <c r="P42" i="1"/>
  <c r="P43" i="1"/>
  <c r="P44" i="1"/>
  <c r="P45" i="1"/>
  <c r="P46" i="1"/>
  <c r="P47" i="1"/>
  <c r="P48" i="1"/>
  <c r="P49" i="1"/>
  <c r="F75" i="1" a="1"/>
  <c r="F75" i="1" s="1"/>
  <c r="S7" i="3" a="1"/>
  <c r="S7" i="3" s="1"/>
  <c r="C82" i="1" l="1"/>
  <c r="C81" i="1"/>
  <c r="C80" i="1"/>
  <c r="C79" i="1"/>
  <c r="C78" i="1"/>
  <c r="C83" i="1"/>
  <c r="C85" i="1"/>
  <c r="C77" i="1"/>
  <c r="C84" i="1"/>
  <c r="Y7" i="3"/>
  <c r="X7" i="3"/>
  <c r="W7" i="3"/>
  <c r="V7" i="3"/>
  <c r="U7" i="3"/>
  <c r="T7" i="3"/>
  <c r="Z7" i="3"/>
  <c r="AB7" i="3"/>
  <c r="AA7" i="3"/>
  <c r="P26" i="3"/>
  <c r="V43" i="1" l="1"/>
  <c r="U42" i="1"/>
  <c r="AB49" i="1"/>
  <c r="AA48" i="1"/>
  <c r="Z47" i="1"/>
  <c r="Y46" i="1"/>
  <c r="X45" i="1"/>
  <c r="W44" i="1"/>
  <c r="T41" i="1"/>
  <c r="S40" i="1"/>
  <c r="S54" i="1" s="1" a="1"/>
  <c r="S54" i="1" s="1"/>
  <c r="O64" i="1"/>
  <c r="Z62" i="1" l="1"/>
  <c r="V60" i="1"/>
  <c r="X59" i="1"/>
  <c r="T57" i="1"/>
  <c r="X55" i="1"/>
  <c r="W63" i="1"/>
  <c r="AA61" i="1"/>
  <c r="W59" i="1"/>
  <c r="AA57" i="1"/>
  <c r="Y54" i="1"/>
  <c r="X62" i="1"/>
  <c r="T60" i="1"/>
  <c r="X58" i="1"/>
  <c r="AB56" i="1"/>
  <c r="V55" i="1"/>
  <c r="W62" i="1"/>
  <c r="AA60" i="1"/>
  <c r="W58" i="1"/>
  <c r="Y57" i="1"/>
  <c r="AA56" i="1"/>
  <c r="W54" i="1"/>
  <c r="V54" i="1"/>
  <c r="W57" i="1"/>
  <c r="AB61" i="1"/>
  <c r="AB57" i="1"/>
  <c r="V56" i="1"/>
  <c r="U60" i="1"/>
  <c r="U56" i="1"/>
  <c r="AB60" i="1"/>
  <c r="U59" i="1"/>
  <c r="U55" i="1"/>
  <c r="AB63" i="1"/>
  <c r="V62" i="1"/>
  <c r="Z60" i="1"/>
  <c r="T59" i="1"/>
  <c r="X57" i="1"/>
  <c r="AB55" i="1"/>
  <c r="S63" i="1"/>
  <c r="Y60" i="1"/>
  <c r="S59" i="1"/>
  <c r="AA55" i="1"/>
  <c r="U54" i="1"/>
  <c r="Z63" i="1"/>
  <c r="AB62" i="1"/>
  <c r="T62" i="1"/>
  <c r="V61" i="1"/>
  <c r="X60" i="1"/>
  <c r="Z59" i="1"/>
  <c r="AB58" i="1"/>
  <c r="T58" i="1"/>
  <c r="V57" i="1"/>
  <c r="X56" i="1"/>
  <c r="Z55" i="1"/>
  <c r="AB54" i="1"/>
  <c r="T54" i="1"/>
  <c r="X63" i="1"/>
  <c r="T61" i="1"/>
  <c r="Z58" i="1"/>
  <c r="Z54" i="1"/>
  <c r="Y62" i="1"/>
  <c r="S61" i="1"/>
  <c r="Y58" i="1"/>
  <c r="S57" i="1"/>
  <c r="W55" i="1"/>
  <c r="V63" i="1"/>
  <c r="Z61" i="1"/>
  <c r="V59" i="1"/>
  <c r="Z57" i="1"/>
  <c r="T56" i="1"/>
  <c r="X54" i="1"/>
  <c r="U63" i="1"/>
  <c r="Y61" i="1"/>
  <c r="S60" i="1"/>
  <c r="S56" i="1"/>
  <c r="T63" i="1"/>
  <c r="X61" i="1"/>
  <c r="AB59" i="1"/>
  <c r="V58" i="1"/>
  <c r="Z56" i="1"/>
  <c r="T55" i="1"/>
  <c r="AA63" i="1"/>
  <c r="U62" i="1"/>
  <c r="W61" i="1"/>
  <c r="AA59" i="1"/>
  <c r="U58" i="1"/>
  <c r="Y56" i="1"/>
  <c r="S55" i="1"/>
  <c r="Y63" i="1"/>
  <c r="AA62" i="1"/>
  <c r="S62" i="1"/>
  <c r="U61" i="1"/>
  <c r="W60" i="1"/>
  <c r="Y59" i="1"/>
  <c r="AA58" i="1"/>
  <c r="S58" i="1"/>
  <c r="U57" i="1"/>
  <c r="W56" i="1"/>
  <c r="Y55" i="1"/>
  <c r="AA54" i="1"/>
  <c r="C104" i="1" l="1"/>
  <c r="D77" i="1"/>
  <c r="J77" i="1" s="1"/>
  <c r="D104" i="1" l="1"/>
  <c r="F104" i="1" s="1"/>
  <c r="C105" i="1"/>
  <c r="D78" i="1"/>
  <c r="J78" i="1" s="1"/>
  <c r="C103" i="1"/>
  <c r="D76" i="1"/>
  <c r="J76" i="1" s="1"/>
  <c r="C112" i="1"/>
  <c r="D85" i="1"/>
  <c r="J85" i="1" s="1"/>
  <c r="C111" i="1"/>
  <c r="D84" i="1"/>
  <c r="J84" i="1" s="1"/>
  <c r="D79" i="1"/>
  <c r="J79" i="1" s="1"/>
  <c r="C106" i="1"/>
  <c r="D80" i="1"/>
  <c r="J80" i="1" s="1"/>
  <c r="C107" i="1"/>
  <c r="D83" i="1"/>
  <c r="J83" i="1" s="1"/>
  <c r="C110" i="1"/>
  <c r="D81" i="1"/>
  <c r="J81" i="1" s="1"/>
  <c r="C108" i="1"/>
  <c r="C109" i="1"/>
  <c r="D82" i="1"/>
  <c r="J82" i="1" s="1"/>
  <c r="D110" i="1" l="1"/>
  <c r="F110" i="1" s="1"/>
  <c r="D109" i="1"/>
  <c r="F109" i="1" s="1"/>
  <c r="D112" i="1"/>
  <c r="F112" i="1" s="1"/>
  <c r="D103" i="1"/>
  <c r="F103" i="1" s="1"/>
  <c r="D107" i="1"/>
  <c r="F107" i="1" s="1"/>
  <c r="D105" i="1"/>
  <c r="F105" i="1" s="1"/>
  <c r="D106" i="1"/>
  <c r="F106" i="1" s="1"/>
  <c r="D111" i="1"/>
  <c r="F111" i="1" s="1"/>
  <c r="D108" i="1"/>
  <c r="F108" i="1" s="1"/>
  <c r="J86" i="1" l="1"/>
  <c r="I103" i="1"/>
</calcChain>
</file>

<file path=xl/sharedStrings.xml><?xml version="1.0" encoding="utf-8"?>
<sst xmlns="http://schemas.openxmlformats.org/spreadsheetml/2006/main" count="374" uniqueCount="138">
  <si>
    <t xml:space="preserve">   ㅇ Input Data</t>
    <phoneticPr fontId="2" type="noConversion"/>
  </si>
  <si>
    <t xml:space="preserve">   ㅇ Output</t>
    <phoneticPr fontId="2" type="noConversion"/>
  </si>
  <si>
    <t>Risk Parity 자산배분</t>
    <phoneticPr fontId="2" type="noConversion"/>
  </si>
  <si>
    <t xml:space="preserve"> Step 1: 개별 자산의 포트폴리오 분산 기여도 산출</t>
    <phoneticPr fontId="2" type="noConversion"/>
  </si>
  <si>
    <t xml:space="preserve">      - S&amp;P500 업종별 지수</t>
    <phoneticPr fontId="2" type="noConversion"/>
  </si>
  <si>
    <r>
      <t xml:space="preserve">      - 각 자산의 표준편차 (</t>
    </r>
    <r>
      <rPr>
        <sz val="14"/>
        <color theme="1"/>
        <rFont val="맑은 고딕"/>
        <family val="3"/>
        <charset val="129"/>
      </rPr>
      <t xml:space="preserve">σ, </t>
    </r>
    <r>
      <rPr>
        <sz val="14"/>
        <color theme="1"/>
        <rFont val="맑은 고딕"/>
        <family val="3"/>
        <charset val="129"/>
        <scheme val="minor"/>
      </rPr>
      <t>n*1), 공분산(Σ, n*n), 상관관계(</t>
    </r>
    <r>
      <rPr>
        <sz val="14"/>
        <color theme="1"/>
        <rFont val="맑은 고딕"/>
        <family val="3"/>
        <charset val="129"/>
      </rPr>
      <t>ρ</t>
    </r>
    <r>
      <rPr>
        <sz val="14"/>
        <color theme="1"/>
        <rFont val="맑은 고딕"/>
        <family val="3"/>
        <charset val="129"/>
        <scheme val="minor"/>
      </rPr>
      <t>, n*n) 산출</t>
    </r>
    <phoneticPr fontId="2" type="noConversion"/>
  </si>
  <si>
    <t xml:space="preserve">      - 포트폴리오 분산</t>
    <phoneticPr fontId="2" type="noConversion"/>
  </si>
  <si>
    <t xml:space="preserve">      - 자산 i의 포트폴리오 분산에의 기여도</t>
    <phoneticPr fontId="2" type="noConversion"/>
  </si>
  <si>
    <t xml:space="preserve">      - 포트폴리오 비중 (W, n*1)</t>
    <phoneticPr fontId="2" type="noConversion"/>
  </si>
  <si>
    <r>
      <t>σ</t>
    </r>
    <r>
      <rPr>
        <vertAlign val="superscript"/>
        <sz val="20"/>
        <color theme="1"/>
        <rFont val="맑은 고딕"/>
        <family val="3"/>
        <charset val="129"/>
      </rPr>
      <t xml:space="preserve">2 </t>
    </r>
    <r>
      <rPr>
        <sz val="20"/>
        <color theme="1"/>
        <rFont val="맑은 고딕"/>
        <family val="3"/>
        <charset val="129"/>
      </rPr>
      <t>= W'ΣW</t>
    </r>
    <r>
      <rPr>
        <vertAlign val="superscript"/>
        <sz val="20"/>
        <color theme="1"/>
        <rFont val="맑은 고딕"/>
        <family val="3"/>
        <charset val="129"/>
      </rPr>
      <t xml:space="preserve"> </t>
    </r>
    <phoneticPr fontId="2" type="noConversion"/>
  </si>
  <si>
    <t>에너지</t>
    <phoneticPr fontId="2" type="noConversion"/>
  </si>
  <si>
    <t>소재</t>
    <phoneticPr fontId="2" type="noConversion"/>
  </si>
  <si>
    <t>산업재</t>
    <phoneticPr fontId="2" type="noConversion"/>
  </si>
  <si>
    <t>경기민감 소비재</t>
    <phoneticPr fontId="2" type="noConversion"/>
  </si>
  <si>
    <t>필수소비재</t>
    <phoneticPr fontId="2" type="noConversion"/>
  </si>
  <si>
    <t>헬스케어</t>
    <phoneticPr fontId="2" type="noConversion"/>
  </si>
  <si>
    <t>금융</t>
    <phoneticPr fontId="2" type="noConversion"/>
  </si>
  <si>
    <t>IT</t>
    <phoneticPr fontId="2" type="noConversion"/>
  </si>
  <si>
    <t>통신서비스</t>
    <phoneticPr fontId="2" type="noConversion"/>
  </si>
  <si>
    <t>유틸리티</t>
    <phoneticPr fontId="2" type="noConversion"/>
  </si>
  <si>
    <t>산업재</t>
    <phoneticPr fontId="2" type="noConversion"/>
  </si>
  <si>
    <t>금융</t>
    <phoneticPr fontId="2" type="noConversion"/>
  </si>
  <si>
    <t>유틸리티</t>
    <phoneticPr fontId="2" type="noConversion"/>
  </si>
  <si>
    <t>경기민감
소비재</t>
    <phoneticPr fontId="2" type="noConversion"/>
  </si>
  <si>
    <t>필수
소비재</t>
    <phoneticPr fontId="2" type="noConversion"/>
  </si>
  <si>
    <t>통신
서비스</t>
    <phoneticPr fontId="2" type="noConversion"/>
  </si>
  <si>
    <t>업종</t>
    <phoneticPr fontId="2" type="noConversion"/>
  </si>
  <si>
    <r>
      <t>공분산행렬 (</t>
    </r>
    <r>
      <rPr>
        <sz val="11"/>
        <color theme="1"/>
        <rFont val="맑은 고딕"/>
        <family val="3"/>
        <charset val="129"/>
      </rPr>
      <t>Σ</t>
    </r>
    <r>
      <rPr>
        <sz val="11"/>
        <color theme="1"/>
        <rFont val="맑은 고딕"/>
        <family val="2"/>
        <charset val="129"/>
      </rPr>
      <t>)</t>
    </r>
    <phoneticPr fontId="2" type="noConversion"/>
  </si>
  <si>
    <t>표준편차</t>
    <phoneticPr fontId="2" type="noConversion"/>
  </si>
  <si>
    <r>
      <t>표준편차 (</t>
    </r>
    <r>
      <rPr>
        <sz val="11"/>
        <color theme="1"/>
        <rFont val="맑은 고딕"/>
        <family val="3"/>
        <charset val="129"/>
      </rPr>
      <t>σ</t>
    </r>
    <r>
      <rPr>
        <sz val="11"/>
        <color theme="1"/>
        <rFont val="맑은 고딕"/>
        <family val="2"/>
        <charset val="129"/>
      </rPr>
      <t>)</t>
    </r>
    <phoneticPr fontId="2" type="noConversion"/>
  </si>
  <si>
    <r>
      <t>상관관계 (</t>
    </r>
    <r>
      <rPr>
        <sz val="11"/>
        <color theme="1"/>
        <rFont val="맑은 고딕"/>
        <family val="3"/>
        <charset val="129"/>
      </rPr>
      <t>ρ</t>
    </r>
    <r>
      <rPr>
        <sz val="11"/>
        <color theme="1"/>
        <rFont val="맑은 고딕"/>
        <family val="2"/>
        <charset val="129"/>
      </rPr>
      <t>)</t>
    </r>
    <phoneticPr fontId="2" type="noConversion"/>
  </si>
  <si>
    <t>업종별 비중</t>
    <phoneticPr fontId="2" type="noConversion"/>
  </si>
  <si>
    <t>비중</t>
    <phoneticPr fontId="2" type="noConversion"/>
  </si>
  <si>
    <t>Σw</t>
    <phoneticPr fontId="2" type="noConversion"/>
  </si>
  <si>
    <t>계</t>
    <phoneticPr fontId="2" type="noConversion"/>
  </si>
  <si>
    <r>
      <t>w</t>
    </r>
    <r>
      <rPr>
        <vertAlign val="subscript"/>
        <sz val="10"/>
        <color theme="1"/>
        <rFont val="맑은 고딕"/>
        <family val="3"/>
        <charset val="129"/>
        <scheme val="minor"/>
      </rPr>
      <t>i</t>
    </r>
    <r>
      <rPr>
        <sz val="10"/>
        <color theme="1"/>
        <rFont val="맑은 고딕"/>
        <family val="3"/>
        <charset val="129"/>
        <scheme val="minor"/>
      </rPr>
      <t>Σw</t>
    </r>
    <phoneticPr fontId="2" type="noConversion"/>
  </si>
  <si>
    <r>
      <t xml:space="preserve">      - 자산 i의 포트폴리오 분산에의 기여도 (RC</t>
    </r>
    <r>
      <rPr>
        <vertAlign val="subscript"/>
        <sz val="14"/>
        <color theme="1"/>
        <rFont val="맑은 고딕"/>
        <family val="3"/>
        <charset val="129"/>
        <scheme val="minor"/>
      </rPr>
      <t>i</t>
    </r>
    <r>
      <rPr>
        <sz val="14"/>
        <color theme="1"/>
        <rFont val="맑은 고딕"/>
        <family val="3"/>
        <charset val="129"/>
        <scheme val="minor"/>
      </rPr>
      <t>)</t>
    </r>
    <phoneticPr fontId="2" type="noConversion"/>
  </si>
  <si>
    <t xml:space="preserve"> Step 2: 각 자산의 분산기여도가 동일해지는 자산비중을 산출</t>
    <phoneticPr fontId="2" type="noConversion"/>
  </si>
  <si>
    <r>
      <t>RC</t>
    </r>
    <r>
      <rPr>
        <vertAlign val="subscript"/>
        <sz val="20"/>
        <color theme="1"/>
        <rFont val="맑은 고딕"/>
        <family val="3"/>
        <charset val="129"/>
        <scheme val="minor"/>
      </rPr>
      <t>i</t>
    </r>
    <r>
      <rPr>
        <sz val="20"/>
        <color theme="1"/>
        <rFont val="맑은 고딕"/>
        <family val="3"/>
        <charset val="129"/>
        <scheme val="minor"/>
      </rPr>
      <t xml:space="preserve"> =w</t>
    </r>
    <r>
      <rPr>
        <vertAlign val="subscript"/>
        <sz val="20"/>
        <color theme="1"/>
        <rFont val="맑은 고딕"/>
        <family val="3"/>
        <charset val="129"/>
        <scheme val="minor"/>
      </rPr>
      <t>i</t>
    </r>
    <r>
      <rPr>
        <sz val="20"/>
        <color theme="1"/>
        <rFont val="맑은 고딕"/>
        <family val="3"/>
        <charset val="129"/>
        <scheme val="minor"/>
      </rPr>
      <t>(</t>
    </r>
    <r>
      <rPr>
        <sz val="20"/>
        <color theme="1"/>
        <rFont val="맑은 고딕"/>
        <family val="3"/>
        <charset val="129"/>
      </rPr>
      <t>Σw)</t>
    </r>
    <r>
      <rPr>
        <vertAlign val="subscript"/>
        <sz val="20"/>
        <color theme="1"/>
        <rFont val="맑은 고딕"/>
        <family val="3"/>
        <charset val="129"/>
      </rPr>
      <t>i</t>
    </r>
    <r>
      <rPr>
        <sz val="20"/>
        <color theme="1"/>
        <rFont val="맑은 고딕"/>
        <family val="3"/>
        <charset val="129"/>
      </rPr>
      <t xml:space="preserve"> / σ</t>
    </r>
    <r>
      <rPr>
        <vertAlign val="superscript"/>
        <sz val="20"/>
        <color theme="1"/>
        <rFont val="맑은 고딕"/>
        <family val="3"/>
        <charset val="129"/>
      </rPr>
      <t>2</t>
    </r>
    <phoneticPr fontId="2" type="noConversion"/>
  </si>
  <si>
    <t>s.t.</t>
    <phoneticPr fontId="2" type="noConversion"/>
  </si>
  <si>
    <r>
      <t>0 &lt; W</t>
    </r>
    <r>
      <rPr>
        <vertAlign val="subscript"/>
        <sz val="11"/>
        <color theme="1"/>
        <rFont val="맑은 고딕"/>
        <family val="3"/>
        <charset val="129"/>
        <scheme val="minor"/>
      </rPr>
      <t>i</t>
    </r>
    <r>
      <rPr>
        <sz val="11"/>
        <color theme="1"/>
        <rFont val="맑은 고딕"/>
        <family val="2"/>
        <charset val="129"/>
        <scheme val="minor"/>
      </rPr>
      <t xml:space="preserve"> &lt; 1, i=1…n</t>
    </r>
    <phoneticPr fontId="2" type="noConversion"/>
  </si>
  <si>
    <r>
      <t xml:space="preserve">      - 각 자산의 분산기여도가 동일해 지는 W</t>
    </r>
    <r>
      <rPr>
        <vertAlign val="subscript"/>
        <sz val="14"/>
        <color theme="1"/>
        <rFont val="맑은 고딕"/>
        <family val="3"/>
        <charset val="129"/>
        <scheme val="minor"/>
      </rPr>
      <t xml:space="preserve">i </t>
    </r>
    <r>
      <rPr>
        <sz val="14"/>
        <color theme="1"/>
        <rFont val="맑은 고딕"/>
        <family val="3"/>
        <charset val="129"/>
        <scheme val="minor"/>
      </rPr>
      <t>: 포트폴리오 분산의 1/n과 개별 자산의 분산에 대한 기여도의 차의 제곱을 최소화</t>
    </r>
    <phoneticPr fontId="2" type="noConversion"/>
  </si>
  <si>
    <t>,</t>
    <phoneticPr fontId="2" type="noConversion"/>
  </si>
  <si>
    <r>
      <t xml:space="preserve">      - 각 자산의 표준편차 (</t>
    </r>
    <r>
      <rPr>
        <sz val="14"/>
        <color theme="1"/>
        <rFont val="맑은 고딕"/>
        <family val="3"/>
        <charset val="129"/>
      </rPr>
      <t xml:space="preserve">σ, </t>
    </r>
    <r>
      <rPr>
        <sz val="14"/>
        <color theme="1"/>
        <rFont val="맑은 고딕"/>
        <family val="3"/>
        <charset val="129"/>
        <scheme val="minor"/>
      </rPr>
      <t>n*1), 공분산(Σ, n*n), 상관관계(</t>
    </r>
    <r>
      <rPr>
        <sz val="14"/>
        <color theme="1"/>
        <rFont val="맑은 고딕"/>
        <family val="3"/>
        <charset val="129"/>
      </rPr>
      <t>ρ</t>
    </r>
    <r>
      <rPr>
        <sz val="14"/>
        <color theme="1"/>
        <rFont val="맑은 고딕"/>
        <family val="3"/>
        <charset val="129"/>
        <scheme val="minor"/>
      </rPr>
      <t>, n*n)</t>
    </r>
    <phoneticPr fontId="2" type="noConversion"/>
  </si>
  <si>
    <t>ΣW 행렬</t>
    <phoneticPr fontId="2" type="noConversion"/>
  </si>
  <si>
    <r>
      <t>자산별 포트폴리오 분산 기여도
 (RCi =w</t>
    </r>
    <r>
      <rPr>
        <b/>
        <vertAlign val="subscript"/>
        <sz val="11"/>
        <rFont val="맑은 고딕"/>
        <family val="3"/>
        <charset val="129"/>
      </rPr>
      <t>i</t>
    </r>
    <r>
      <rPr>
        <b/>
        <sz val="11"/>
        <rFont val="맑은 고딕"/>
        <family val="3"/>
        <charset val="129"/>
      </rPr>
      <t>(Σw)</t>
    </r>
    <r>
      <rPr>
        <b/>
        <vertAlign val="subscript"/>
        <sz val="11"/>
        <rFont val="맑은 고딕"/>
        <family val="3"/>
        <charset val="129"/>
      </rPr>
      <t>i</t>
    </r>
    <r>
      <rPr>
        <b/>
        <sz val="11"/>
        <rFont val="맑은 고딕"/>
        <family val="3"/>
        <charset val="129"/>
      </rPr>
      <t xml:space="preserve"> / σ2)</t>
    </r>
    <phoneticPr fontId="2" type="noConversion"/>
  </si>
  <si>
    <r>
      <t>포트폴리오 분산
(σ</t>
    </r>
    <r>
      <rPr>
        <b/>
        <vertAlign val="superscript"/>
        <sz val="11"/>
        <rFont val="맑은 고딕"/>
        <family val="3"/>
        <charset val="129"/>
      </rPr>
      <t>2</t>
    </r>
    <r>
      <rPr>
        <b/>
        <sz val="11"/>
        <rFont val="맑은 고딕"/>
        <family val="3"/>
        <charset val="129"/>
      </rPr>
      <t xml:space="preserve"> = W'ΣW)</t>
    </r>
    <phoneticPr fontId="2" type="noConversion"/>
  </si>
  <si>
    <r>
      <t>w</t>
    </r>
    <r>
      <rPr>
        <vertAlign val="subscript"/>
        <sz val="10"/>
        <color theme="1"/>
        <rFont val="맑은 고딕"/>
        <family val="3"/>
        <charset val="129"/>
        <scheme val="minor"/>
      </rPr>
      <t>i</t>
    </r>
    <r>
      <rPr>
        <sz val="10"/>
        <color theme="1"/>
        <rFont val="맑은 고딕"/>
        <family val="3"/>
        <charset val="129"/>
        <scheme val="minor"/>
      </rPr>
      <t>(Σw)</t>
    </r>
    <phoneticPr fontId="2" type="noConversion"/>
  </si>
  <si>
    <r>
      <t>w</t>
    </r>
    <r>
      <rPr>
        <vertAlign val="subscript"/>
        <sz val="10"/>
        <color theme="1"/>
        <rFont val="맑은 고딕"/>
        <family val="3"/>
        <charset val="129"/>
        <scheme val="minor"/>
      </rPr>
      <t>i</t>
    </r>
    <r>
      <rPr>
        <sz val="10"/>
        <color theme="1"/>
        <rFont val="맑은 고딕"/>
        <family val="3"/>
        <charset val="129"/>
        <scheme val="minor"/>
      </rPr>
      <t>(Σw) (1)</t>
    </r>
    <phoneticPr fontId="2" type="noConversion"/>
  </si>
  <si>
    <r>
      <rPr>
        <sz val="10"/>
        <color theme="1"/>
        <rFont val="맑은 고딕"/>
        <family val="3"/>
        <charset val="129"/>
      </rPr>
      <t>σ</t>
    </r>
    <r>
      <rPr>
        <vertAlign val="superscript"/>
        <sz val="10"/>
        <color theme="1"/>
        <rFont val="맑은 고딕"/>
        <family val="3"/>
        <charset val="129"/>
      </rPr>
      <t>2</t>
    </r>
    <r>
      <rPr>
        <sz val="10"/>
        <color theme="1"/>
        <rFont val="맑은 고딕"/>
        <family val="3"/>
        <charset val="129"/>
      </rPr>
      <t>/n (2)</t>
    </r>
    <phoneticPr fontId="2" type="noConversion"/>
  </si>
  <si>
    <t>((1)-(2))^2 (3)</t>
    <phoneticPr fontId="2" type="noConversion"/>
  </si>
  <si>
    <t>최소화 목적함수</t>
    <phoneticPr fontId="2" type="noConversion"/>
  </si>
  <si>
    <t>계</t>
    <phoneticPr fontId="2" type="noConversion"/>
  </si>
  <si>
    <t>Microsoft Excel 16.0 해답 보고서</t>
  </si>
  <si>
    <t>워크시트 이름: [Risk_Parity.xlsx]Sheet1</t>
  </si>
  <si>
    <t>보고서 작성일: 2024-12-07 오후 8:35:13</t>
  </si>
  <si>
    <t>결과: 해를 찾았습니다. 모든 제한 조건 및 최적화 조건이 만족되었습니다.</t>
  </si>
  <si>
    <t>해 찾기 엔진</t>
  </si>
  <si>
    <t>엔진: GRG 비선형</t>
  </si>
  <si>
    <t>해 찾는 시간: 0.172 초.</t>
  </si>
  <si>
    <t>반복 횟수: 0 부분 문제: 0</t>
  </si>
  <si>
    <t>해 찾기 옵션</t>
  </si>
  <si>
    <t>최대 시간 제한 없음,  반복 횟수 제한 없음, Precision 0.000001</t>
  </si>
  <si>
    <t xml:space="preserve"> 수렴도 0.0001, 모집단 크기 100, 임의 초기값 0, 미분 계수 중앙</t>
  </si>
  <si>
    <t>최대 부분 문제 제한 없음, 최대 정수 해 제한 없음, 정수 허용 한도 1%, 음수 아닌 것으로 가정</t>
  </si>
  <si>
    <t>목표 셀 (최소)</t>
  </si>
  <si>
    <t>셀</t>
  </si>
  <si>
    <t>이름</t>
  </si>
  <si>
    <t>계산 전의 값</t>
  </si>
  <si>
    <t>계산 값</t>
  </si>
  <si>
    <t>변수 셀</t>
  </si>
  <si>
    <t>정수</t>
  </si>
  <si>
    <t>제한 조건</t>
  </si>
  <si>
    <t>셀의 값</t>
  </si>
  <si>
    <t>수식</t>
  </si>
  <si>
    <t>상태</t>
  </si>
  <si>
    <t>조건과의 차</t>
  </si>
  <si>
    <t>$I$103</t>
  </si>
  <si>
    <t>에너지 최소화 목적함수</t>
  </si>
  <si>
    <t>$O$54</t>
  </si>
  <si>
    <t>에너지 비중</t>
  </si>
  <si>
    <t>Contin</t>
  </si>
  <si>
    <t>$O$55</t>
  </si>
  <si>
    <t>소재 비중</t>
  </si>
  <si>
    <t>$O$56</t>
  </si>
  <si>
    <t>산업재 비중</t>
  </si>
  <si>
    <t>$O$57</t>
  </si>
  <si>
    <t>경기민감 소비재 비중</t>
  </si>
  <si>
    <t>$O$58</t>
  </si>
  <si>
    <t>필수소비재 비중</t>
  </si>
  <si>
    <t>$O$59</t>
  </si>
  <si>
    <t>헬스케어 비중</t>
  </si>
  <si>
    <t>$O$60</t>
  </si>
  <si>
    <t>금융 비중</t>
  </si>
  <si>
    <t>$O$61</t>
  </si>
  <si>
    <t>IT 비중</t>
  </si>
  <si>
    <t>$O$62</t>
  </si>
  <si>
    <t>통신서비스 비중</t>
  </si>
  <si>
    <t>$O$63</t>
  </si>
  <si>
    <t>유틸리티 비중</t>
  </si>
  <si>
    <t>$O$64</t>
  </si>
  <si>
    <t>계 비중</t>
  </si>
  <si>
    <t>$O$64=1</t>
  </si>
  <si>
    <t>만족</t>
  </si>
  <si>
    <t>$O$54&lt;=1</t>
  </si>
  <si>
    <t>부분적 만족</t>
  </si>
  <si>
    <t>$O$55&lt;=1</t>
  </si>
  <si>
    <t>$O$56&lt;=1</t>
  </si>
  <si>
    <t>$O$57&lt;=1</t>
  </si>
  <si>
    <t>$O$58&lt;=1</t>
  </si>
  <si>
    <t>$O$59&lt;=1</t>
  </si>
  <si>
    <t>$O$60&lt;=1</t>
  </si>
  <si>
    <t>$O$61&lt;=1</t>
  </si>
  <si>
    <t>$O$62&lt;=1</t>
  </si>
  <si>
    <t>$O$63&lt;=1</t>
  </si>
  <si>
    <t>$O$54&gt;=0</t>
  </si>
  <si>
    <t>$O$55&gt;=0</t>
  </si>
  <si>
    <t>$O$56&gt;=0</t>
  </si>
  <si>
    <t>$O$57&gt;=0</t>
  </si>
  <si>
    <t>$O$58&gt;=0</t>
  </si>
  <si>
    <t>$O$59&gt;=0</t>
  </si>
  <si>
    <t>$O$60&gt;=0</t>
  </si>
  <si>
    <t>$O$61&gt;=0</t>
  </si>
  <si>
    <t>$O$62&gt;=0</t>
  </si>
  <si>
    <t>$O$63&gt;=0</t>
  </si>
  <si>
    <t>연률화</t>
    <phoneticPr fontId="2" type="noConversion"/>
  </si>
  <si>
    <t>표준편차 (n*n)</t>
    <phoneticPr fontId="2" type="noConversion"/>
  </si>
  <si>
    <t>연률화 공분산</t>
    <phoneticPr fontId="2" type="noConversion"/>
  </si>
  <si>
    <t>^SP500-1010</t>
  </si>
  <si>
    <t>^SP500-15</t>
  </si>
  <si>
    <t>^SP500-20</t>
  </si>
  <si>
    <t>^SP500-25</t>
  </si>
  <si>
    <t>^SP500-30</t>
  </si>
  <si>
    <t>^SP500-35</t>
  </si>
  <si>
    <t>^SP500-40</t>
  </si>
  <si>
    <t>^SP500-45</t>
  </si>
  <si>
    <t>^SP500-50</t>
  </si>
  <si>
    <t>^SP500-55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</si>
</sst>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000"/>
    <numFmt numFmtId="177" formatCode="0.0000%"/>
    <numFmt numFmtId="178" formatCode="0.000000_ 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u/>
      <sz val="36"/>
      <color theme="1"/>
      <name val="맑은 고딕"/>
      <family val="3"/>
      <charset val="129"/>
      <scheme val="minor"/>
    </font>
    <font>
      <u/>
      <sz val="14"/>
      <color rgb="FFFF330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20"/>
      <color theme="1"/>
      <name val="맑은 고딕"/>
      <family val="3"/>
      <charset val="129"/>
    </font>
    <font>
      <vertAlign val="superscript"/>
      <sz val="2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vertAlign val="subscript"/>
      <sz val="11"/>
      <name val="맑은 고딕"/>
      <family val="3"/>
      <charset val="129"/>
    </font>
    <font>
      <vertAlign val="subscript"/>
      <sz val="10"/>
      <color theme="1"/>
      <name val="맑은 고딕"/>
      <family val="3"/>
      <charset val="129"/>
      <scheme val="minor"/>
    </font>
    <font>
      <vertAlign val="subscript"/>
      <sz val="14"/>
      <color theme="1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vertAlign val="subscript"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vertAlign val="subscript"/>
      <sz val="20"/>
      <color theme="1"/>
      <name val="맑은 고딕"/>
      <family val="3"/>
      <charset val="129"/>
    </font>
    <font>
      <b/>
      <vertAlign val="superscript"/>
      <sz val="11"/>
      <name val="맑은 고딕"/>
      <family val="3"/>
      <charset val="129"/>
    </font>
    <font>
      <sz val="10"/>
      <color theme="1"/>
      <name val="맑은 고딕"/>
      <family val="3"/>
      <charset val="129"/>
    </font>
    <font>
      <vertAlign val="superscript"/>
      <sz val="10"/>
      <color theme="1"/>
      <name val="맑은 고딕"/>
      <family val="3"/>
      <charset val="129"/>
    </font>
    <font>
      <sz val="11"/>
      <color indexed="1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/>
      <top/>
      <bottom style="medium">
        <color rgb="FF008000"/>
      </bottom>
      <diagonal/>
    </border>
    <border>
      <left/>
      <right style="dashed">
        <color rgb="FF008000"/>
      </right>
      <top style="medium">
        <color rgb="FF008000"/>
      </top>
      <bottom style="medium">
        <color rgb="FF008000"/>
      </bottom>
      <diagonal/>
    </border>
    <border>
      <left/>
      <right style="dashed">
        <color rgb="FF008000"/>
      </right>
      <top style="medium">
        <color rgb="FF008000"/>
      </top>
      <bottom/>
      <diagonal/>
    </border>
    <border>
      <left/>
      <right style="dashed">
        <color rgb="FF008000"/>
      </right>
      <top/>
      <bottom/>
      <diagonal/>
    </border>
    <border>
      <left/>
      <right style="dashed">
        <color rgb="FF008000"/>
      </right>
      <top/>
      <bottom style="medium">
        <color rgb="FF008000"/>
      </bottom>
      <diagonal/>
    </border>
    <border>
      <left style="dashed">
        <color rgb="FF008000"/>
      </left>
      <right/>
      <top style="medium">
        <color rgb="FF008000"/>
      </top>
      <bottom style="medium">
        <color rgb="FF008000"/>
      </bottom>
      <diagonal/>
    </border>
    <border>
      <left style="dashed">
        <color rgb="FF008000"/>
      </left>
      <right/>
      <top style="medium">
        <color rgb="FF008000"/>
      </top>
      <bottom/>
      <diagonal/>
    </border>
    <border>
      <left style="dashed">
        <color rgb="FF008000"/>
      </left>
      <right/>
      <top/>
      <bottom/>
      <diagonal/>
    </border>
    <border>
      <left style="dashed">
        <color rgb="FF008000"/>
      </left>
      <right/>
      <top/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dotted">
        <color rgb="FF008000"/>
      </left>
      <right/>
      <top style="medium">
        <color rgb="FF008000"/>
      </top>
      <bottom style="medium">
        <color rgb="FF008000"/>
      </bottom>
      <diagonal/>
    </border>
    <border>
      <left style="dashed">
        <color rgb="FF008000"/>
      </left>
      <right style="dashed">
        <color rgb="FF008000"/>
      </right>
      <top style="medium">
        <color rgb="FF008000"/>
      </top>
      <bottom style="medium">
        <color rgb="FF008000"/>
      </bottom>
      <diagonal/>
    </border>
    <border>
      <left style="dashed">
        <color rgb="FF008000"/>
      </left>
      <right style="dashed">
        <color rgb="FF008000"/>
      </right>
      <top style="medium">
        <color rgb="FF008000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</cellStyleXfs>
  <cellXfs count="53">
    <xf numFmtId="0" fontId="0" fillId="0" borderId="0" xfId="0">
      <alignment vertical="center"/>
    </xf>
    <xf numFmtId="0" fontId="4" fillId="0" borderId="0" xfId="2" applyFont="1" applyFill="1" applyBorder="1" applyAlignment="1">
      <alignment horizontal="center" vertical="top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0" fillId="2" borderId="3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3" borderId="4" xfId="2" applyFont="1" applyFill="1" applyBorder="1" applyAlignment="1">
      <alignment horizontal="left" vertical="top"/>
    </xf>
    <xf numFmtId="0" fontId="15" fillId="3" borderId="5" xfId="2" applyFont="1" applyFill="1" applyBorder="1" applyAlignment="1">
      <alignment horizontal="left" vertical="top"/>
    </xf>
    <xf numFmtId="0" fontId="15" fillId="3" borderId="6" xfId="2" applyFont="1" applyFill="1" applyBorder="1" applyAlignment="1">
      <alignment horizontal="left" vertical="top"/>
    </xf>
    <xf numFmtId="0" fontId="17" fillId="0" borderId="0" xfId="0" applyFont="1" applyAlignment="1">
      <alignment horizontal="left" vertical="center"/>
    </xf>
    <xf numFmtId="176" fontId="14" fillId="4" borderId="0" xfId="2" applyNumberFormat="1" applyFont="1" applyFill="1" applyBorder="1"/>
    <xf numFmtId="176" fontId="14" fillId="4" borderId="2" xfId="2" applyNumberFormat="1" applyFont="1" applyFill="1" applyBorder="1"/>
    <xf numFmtId="177" fontId="14" fillId="4" borderId="0" xfId="1" applyNumberFormat="1" applyFont="1" applyFill="1" applyBorder="1" applyAlignment="1"/>
    <xf numFmtId="177" fontId="14" fillId="4" borderId="2" xfId="1" applyNumberFormat="1" applyFont="1" applyFill="1" applyBorder="1" applyAlignment="1"/>
    <xf numFmtId="0" fontId="4" fillId="0" borderId="0" xfId="2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10" fontId="0" fillId="0" borderId="9" xfId="1" applyNumberFormat="1" applyFont="1" applyBorder="1">
      <alignment vertical="center"/>
    </xf>
    <xf numFmtId="10" fontId="0" fillId="0" borderId="10" xfId="1" applyNumberFormat="1" applyFont="1" applyBorder="1">
      <alignment vertical="center"/>
    </xf>
    <xf numFmtId="0" fontId="15" fillId="3" borderId="3" xfId="2" applyFont="1" applyFill="1" applyBorder="1" applyAlignment="1">
      <alignment horizontal="left" vertical="top"/>
    </xf>
    <xf numFmtId="10" fontId="0" fillId="0" borderId="1" xfId="0" applyNumberFormat="1" applyBorder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178" fontId="0" fillId="0" borderId="8" xfId="0" applyNumberFormat="1" applyBorder="1">
      <alignment vertical="center"/>
    </xf>
    <xf numFmtId="178" fontId="0" fillId="0" borderId="9" xfId="0" applyNumberFormat="1" applyBorder="1">
      <alignment vertical="center"/>
    </xf>
    <xf numFmtId="178" fontId="0" fillId="0" borderId="10" xfId="0" applyNumberFormat="1" applyBorder="1">
      <alignment vertical="center"/>
    </xf>
    <xf numFmtId="0" fontId="0" fillId="0" borderId="0" xfId="0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178" fontId="0" fillId="0" borderId="14" xfId="0" applyNumberFormat="1" applyBorder="1">
      <alignment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0" xfId="0" applyNumberFormat="1">
      <alignment vertical="center"/>
    </xf>
    <xf numFmtId="0" fontId="17" fillId="0" borderId="0" xfId="0" applyFont="1">
      <alignment vertical="center"/>
    </xf>
    <xf numFmtId="0" fontId="0" fillId="0" borderId="16" xfId="0" applyFill="1" applyBorder="1" applyAlignment="1">
      <alignment vertical="center"/>
    </xf>
    <xf numFmtId="0" fontId="29" fillId="0" borderId="15" xfId="0" applyFont="1" applyFill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0" fillId="0" borderId="16" xfId="0" applyNumberFormat="1" applyFill="1" applyBorder="1" applyAlignment="1">
      <alignment vertical="center"/>
    </xf>
    <xf numFmtId="177" fontId="0" fillId="0" borderId="17" xfId="0" applyNumberFormat="1" applyFill="1" applyBorder="1" applyAlignment="1">
      <alignment vertical="center"/>
    </xf>
    <xf numFmtId="177" fontId="0" fillId="0" borderId="16" xfId="0" applyNumberFormat="1" applyFill="1" applyBorder="1" applyAlignment="1">
      <alignment vertical="center"/>
    </xf>
    <xf numFmtId="9" fontId="0" fillId="0" borderId="17" xfId="0" applyNumberFormat="1" applyFill="1" applyBorder="1" applyAlignment="1">
      <alignment vertical="center"/>
    </xf>
    <xf numFmtId="177" fontId="14" fillId="4" borderId="7" xfId="1" applyNumberFormat="1" applyFont="1" applyFill="1" applyBorder="1" applyAlignment="1"/>
    <xf numFmtId="0" fontId="4" fillId="0" borderId="0" xfId="2" applyFont="1" applyFill="1" applyBorder="1" applyAlignment="1">
      <alignment horizontal="center" vertical="top" wrapText="1"/>
    </xf>
    <xf numFmtId="0" fontId="0" fillId="0" borderId="0" xfId="0" applyAlignment="1">
      <alignment vertical="center"/>
    </xf>
  </cellXfs>
  <cellStyles count="3">
    <cellStyle name="백분율" xfId="1" builtinId="5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518160</xdr:colOff>
      <xdr:row>24</xdr:row>
      <xdr:rowOff>106680</xdr:rowOff>
    </xdr:from>
    <xdr:to>
      <xdr:col>4</xdr:col>
      <xdr:colOff>114014</xdr:colOff>
      <xdr:row>28</xdr:row>
      <xdr:rowOff>60855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6705600"/>
          <a:ext cx="2285714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533400</xdr:colOff>
      <xdr:row>24</xdr:row>
      <xdr:rowOff>160020</xdr:rowOff>
    </xdr:from>
    <xdr:to>
      <xdr:col>6</xdr:col>
      <xdr:colOff>138935</xdr:colOff>
      <xdr:row>28</xdr:row>
      <xdr:rowOff>66576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8520" y="6949440"/>
          <a:ext cx="1038095" cy="790476"/>
        </a:xfrm>
        <a:prstGeom prst="rect">
          <a:avLst/>
        </a:prstGeom>
      </xdr:spPr>
    </xdr:pic>
    <xdr:clientData/>
  </xdr:twoCellAnchor>
  <xdr:oneCellAnchor>
    <xdr:from>
      <xdr:col>1</xdr:col>
      <xdr:colOff>518160</xdr:colOff>
      <xdr:row>95</xdr:row>
      <xdr:rowOff>106680</xdr:rowOff>
    </xdr:from>
    <xdr:ext cx="2285714" cy="838095"/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6896100"/>
          <a:ext cx="2285714" cy="838095"/>
        </a:xfrm>
        <a:prstGeom prst="rect">
          <a:avLst/>
        </a:prstGeom>
      </xdr:spPr>
    </xdr:pic>
    <xdr:clientData/>
  </xdr:oneCellAnchor>
  <xdr:oneCellAnchor>
    <xdr:from>
      <xdr:col>4</xdr:col>
      <xdr:colOff>533400</xdr:colOff>
      <xdr:row>95</xdr:row>
      <xdr:rowOff>160020</xdr:rowOff>
    </xdr:from>
    <xdr:ext cx="1038095" cy="790476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8520" y="6949440"/>
          <a:ext cx="1038095" cy="7904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GridLines="0" workbookViewId="0"/>
  </sheetViews>
  <sheetFormatPr defaultRowHeight="17.399999999999999" x14ac:dyDescent="0.4"/>
  <cols>
    <col min="1" max="1" width="2.19921875" customWidth="1"/>
    <col min="2" max="2" width="6.796875" customWidth="1"/>
    <col min="3" max="3" width="21.5" bestFit="1" customWidth="1"/>
    <col min="4" max="5" width="12.796875" bestFit="1" customWidth="1"/>
    <col min="6" max="6" width="11.09765625" customWidth="1"/>
    <col min="7" max="7" width="11.09765625" bestFit="1" customWidth="1"/>
  </cols>
  <sheetData>
    <row r="1" spans="1:5" x14ac:dyDescent="0.4">
      <c r="A1" s="42" t="s">
        <v>53</v>
      </c>
    </row>
    <row r="2" spans="1:5" x14ac:dyDescent="0.4">
      <c r="A2" s="42" t="s">
        <v>54</v>
      </c>
    </row>
    <row r="3" spans="1:5" x14ac:dyDescent="0.4">
      <c r="A3" s="42" t="s">
        <v>55</v>
      </c>
    </row>
    <row r="4" spans="1:5" x14ac:dyDescent="0.4">
      <c r="A4" s="42" t="s">
        <v>56</v>
      </c>
    </row>
    <row r="5" spans="1:5" x14ac:dyDescent="0.4">
      <c r="A5" s="42" t="s">
        <v>57</v>
      </c>
    </row>
    <row r="6" spans="1:5" x14ac:dyDescent="0.4">
      <c r="A6" s="42"/>
      <c r="B6" t="s">
        <v>58</v>
      </c>
    </row>
    <row r="7" spans="1:5" x14ac:dyDescent="0.4">
      <c r="A7" s="42"/>
      <c r="B7" t="s">
        <v>59</v>
      </c>
    </row>
    <row r="8" spans="1:5" x14ac:dyDescent="0.4">
      <c r="A8" s="42"/>
      <c r="B8" t="s">
        <v>60</v>
      </c>
    </row>
    <row r="9" spans="1:5" x14ac:dyDescent="0.4">
      <c r="A9" s="42" t="s">
        <v>61</v>
      </c>
    </row>
    <row r="10" spans="1:5" x14ac:dyDescent="0.4">
      <c r="B10" t="s">
        <v>62</v>
      </c>
    </row>
    <row r="11" spans="1:5" x14ac:dyDescent="0.4">
      <c r="B11" t="s">
        <v>63</v>
      </c>
    </row>
    <row r="12" spans="1:5" x14ac:dyDescent="0.4">
      <c r="B12" t="s">
        <v>64</v>
      </c>
    </row>
    <row r="14" spans="1:5" ht="18" thickBot="1" x14ac:dyDescent="0.45">
      <c r="A14" t="s">
        <v>65</v>
      </c>
    </row>
    <row r="15" spans="1:5" ht="18" thickBot="1" x14ac:dyDescent="0.45">
      <c r="B15" s="44" t="s">
        <v>66</v>
      </c>
      <c r="C15" s="44" t="s">
        <v>67</v>
      </c>
      <c r="D15" s="44" t="s">
        <v>68</v>
      </c>
      <c r="E15" s="44" t="s">
        <v>69</v>
      </c>
    </row>
    <row r="16" spans="1:5" ht="18" thickBot="1" x14ac:dyDescent="0.45">
      <c r="B16" s="43" t="s">
        <v>77</v>
      </c>
      <c r="C16" s="43" t="s">
        <v>78</v>
      </c>
      <c r="D16" s="46">
        <v>9.6402615835914944E-11</v>
      </c>
      <c r="E16" s="46">
        <v>9.6402615835914944E-11</v>
      </c>
    </row>
    <row r="19" spans="1:6" ht="18" thickBot="1" x14ac:dyDescent="0.45">
      <c r="A19" t="s">
        <v>70</v>
      </c>
    </row>
    <row r="20" spans="1:6" ht="18" thickBot="1" x14ac:dyDescent="0.45">
      <c r="B20" s="44" t="s">
        <v>66</v>
      </c>
      <c r="C20" s="44" t="s">
        <v>67</v>
      </c>
      <c r="D20" s="44" t="s">
        <v>68</v>
      </c>
      <c r="E20" s="44" t="s">
        <v>69</v>
      </c>
      <c r="F20" s="44" t="s">
        <v>71</v>
      </c>
    </row>
    <row r="21" spans="1:6" x14ac:dyDescent="0.4">
      <c r="B21" s="45" t="s">
        <v>79</v>
      </c>
      <c r="C21" s="45" t="s">
        <v>80</v>
      </c>
      <c r="D21" s="47">
        <v>0.1</v>
      </c>
      <c r="E21" s="47">
        <v>0.1</v>
      </c>
      <c r="F21" s="45" t="s">
        <v>81</v>
      </c>
    </row>
    <row r="22" spans="1:6" x14ac:dyDescent="0.4">
      <c r="B22" s="45" t="s">
        <v>82</v>
      </c>
      <c r="C22" s="45" t="s">
        <v>83</v>
      </c>
      <c r="D22" s="47">
        <v>0.1</v>
      </c>
      <c r="E22" s="47">
        <v>0.1</v>
      </c>
      <c r="F22" s="45" t="s">
        <v>81</v>
      </c>
    </row>
    <row r="23" spans="1:6" x14ac:dyDescent="0.4">
      <c r="B23" s="45" t="s">
        <v>84</v>
      </c>
      <c r="C23" s="45" t="s">
        <v>85</v>
      </c>
      <c r="D23" s="47">
        <v>0.1</v>
      </c>
      <c r="E23" s="47">
        <v>0.1</v>
      </c>
      <c r="F23" s="45" t="s">
        <v>81</v>
      </c>
    </row>
    <row r="24" spans="1:6" x14ac:dyDescent="0.4">
      <c r="B24" s="45" t="s">
        <v>86</v>
      </c>
      <c r="C24" s="45" t="s">
        <v>87</v>
      </c>
      <c r="D24" s="47">
        <v>0.1</v>
      </c>
      <c r="E24" s="47">
        <v>0.1</v>
      </c>
      <c r="F24" s="45" t="s">
        <v>81</v>
      </c>
    </row>
    <row r="25" spans="1:6" x14ac:dyDescent="0.4">
      <c r="B25" s="45" t="s">
        <v>88</v>
      </c>
      <c r="C25" s="45" t="s">
        <v>89</v>
      </c>
      <c r="D25" s="47">
        <v>0.1</v>
      </c>
      <c r="E25" s="47">
        <v>0.1</v>
      </c>
      <c r="F25" s="45" t="s">
        <v>81</v>
      </c>
    </row>
    <row r="26" spans="1:6" x14ac:dyDescent="0.4">
      <c r="B26" s="45" t="s">
        <v>90</v>
      </c>
      <c r="C26" s="45" t="s">
        <v>91</v>
      </c>
      <c r="D26" s="47">
        <v>0.1</v>
      </c>
      <c r="E26" s="47">
        <v>0.1</v>
      </c>
      <c r="F26" s="45" t="s">
        <v>81</v>
      </c>
    </row>
    <row r="27" spans="1:6" x14ac:dyDescent="0.4">
      <c r="B27" s="45" t="s">
        <v>92</v>
      </c>
      <c r="C27" s="45" t="s">
        <v>93</v>
      </c>
      <c r="D27" s="47">
        <v>0.1</v>
      </c>
      <c r="E27" s="47">
        <v>0.1</v>
      </c>
      <c r="F27" s="45" t="s">
        <v>81</v>
      </c>
    </row>
    <row r="28" spans="1:6" x14ac:dyDescent="0.4">
      <c r="B28" s="45" t="s">
        <v>94</v>
      </c>
      <c r="C28" s="45" t="s">
        <v>95</v>
      </c>
      <c r="D28" s="47">
        <v>0.1</v>
      </c>
      <c r="E28" s="47">
        <v>0.1</v>
      </c>
      <c r="F28" s="45" t="s">
        <v>81</v>
      </c>
    </row>
    <row r="29" spans="1:6" x14ac:dyDescent="0.4">
      <c r="B29" s="45" t="s">
        <v>96</v>
      </c>
      <c r="C29" s="45" t="s">
        <v>97</v>
      </c>
      <c r="D29" s="47">
        <v>0.1</v>
      </c>
      <c r="E29" s="47">
        <v>0.1</v>
      </c>
      <c r="F29" s="45" t="s">
        <v>81</v>
      </c>
    </row>
    <row r="30" spans="1:6" ht="18" thickBot="1" x14ac:dyDescent="0.45">
      <c r="B30" s="43" t="s">
        <v>98</v>
      </c>
      <c r="C30" s="43" t="s">
        <v>99</v>
      </c>
      <c r="D30" s="48">
        <v>0.1</v>
      </c>
      <c r="E30" s="48">
        <v>0.1</v>
      </c>
      <c r="F30" s="43" t="s">
        <v>81</v>
      </c>
    </row>
    <row r="33" spans="1:7" ht="18" thickBot="1" x14ac:dyDescent="0.45">
      <c r="A33" t="s">
        <v>72</v>
      </c>
    </row>
    <row r="34" spans="1:7" ht="18" thickBot="1" x14ac:dyDescent="0.45">
      <c r="B34" s="44" t="s">
        <v>66</v>
      </c>
      <c r="C34" s="44" t="s">
        <v>67</v>
      </c>
      <c r="D34" s="44" t="s">
        <v>73</v>
      </c>
      <c r="E34" s="44" t="s">
        <v>74</v>
      </c>
      <c r="F34" s="44" t="s">
        <v>75</v>
      </c>
      <c r="G34" s="44" t="s">
        <v>76</v>
      </c>
    </row>
    <row r="35" spans="1:7" x14ac:dyDescent="0.4">
      <c r="B35" s="45" t="s">
        <v>100</v>
      </c>
      <c r="C35" s="45" t="s">
        <v>101</v>
      </c>
      <c r="D35" s="49">
        <v>0.99999999999999989</v>
      </c>
      <c r="E35" s="45" t="s">
        <v>102</v>
      </c>
      <c r="F35" s="45" t="s">
        <v>103</v>
      </c>
      <c r="G35" s="45">
        <v>0</v>
      </c>
    </row>
    <row r="36" spans="1:7" x14ac:dyDescent="0.4">
      <c r="B36" s="45" t="s">
        <v>79</v>
      </c>
      <c r="C36" s="45" t="s">
        <v>80</v>
      </c>
      <c r="D36" s="47">
        <v>0.1</v>
      </c>
      <c r="E36" s="45" t="s">
        <v>104</v>
      </c>
      <c r="F36" s="45" t="s">
        <v>105</v>
      </c>
      <c r="G36" s="45">
        <v>0.9</v>
      </c>
    </row>
    <row r="37" spans="1:7" x14ac:dyDescent="0.4">
      <c r="B37" s="45" t="s">
        <v>82</v>
      </c>
      <c r="C37" s="45" t="s">
        <v>83</v>
      </c>
      <c r="D37" s="47">
        <v>0.1</v>
      </c>
      <c r="E37" s="45" t="s">
        <v>106</v>
      </c>
      <c r="F37" s="45" t="s">
        <v>105</v>
      </c>
      <c r="G37" s="45">
        <v>0.9</v>
      </c>
    </row>
    <row r="38" spans="1:7" x14ac:dyDescent="0.4">
      <c r="B38" s="45" t="s">
        <v>84</v>
      </c>
      <c r="C38" s="45" t="s">
        <v>85</v>
      </c>
      <c r="D38" s="47">
        <v>0.1</v>
      </c>
      <c r="E38" s="45" t="s">
        <v>107</v>
      </c>
      <c r="F38" s="45" t="s">
        <v>105</v>
      </c>
      <c r="G38" s="45">
        <v>0.9</v>
      </c>
    </row>
    <row r="39" spans="1:7" x14ac:dyDescent="0.4">
      <c r="B39" s="45" t="s">
        <v>86</v>
      </c>
      <c r="C39" s="45" t="s">
        <v>87</v>
      </c>
      <c r="D39" s="47">
        <v>0.1</v>
      </c>
      <c r="E39" s="45" t="s">
        <v>108</v>
      </c>
      <c r="F39" s="45" t="s">
        <v>105</v>
      </c>
      <c r="G39" s="45">
        <v>0.9</v>
      </c>
    </row>
    <row r="40" spans="1:7" x14ac:dyDescent="0.4">
      <c r="B40" s="45" t="s">
        <v>88</v>
      </c>
      <c r="C40" s="45" t="s">
        <v>89</v>
      </c>
      <c r="D40" s="47">
        <v>0.1</v>
      </c>
      <c r="E40" s="45" t="s">
        <v>109</v>
      </c>
      <c r="F40" s="45" t="s">
        <v>105</v>
      </c>
      <c r="G40" s="45">
        <v>0.9</v>
      </c>
    </row>
    <row r="41" spans="1:7" x14ac:dyDescent="0.4">
      <c r="B41" s="45" t="s">
        <v>90</v>
      </c>
      <c r="C41" s="45" t="s">
        <v>91</v>
      </c>
      <c r="D41" s="47">
        <v>0.1</v>
      </c>
      <c r="E41" s="45" t="s">
        <v>110</v>
      </c>
      <c r="F41" s="45" t="s">
        <v>105</v>
      </c>
      <c r="G41" s="45">
        <v>0.9</v>
      </c>
    </row>
    <row r="42" spans="1:7" x14ac:dyDescent="0.4">
      <c r="B42" s="45" t="s">
        <v>92</v>
      </c>
      <c r="C42" s="45" t="s">
        <v>93</v>
      </c>
      <c r="D42" s="47">
        <v>0.1</v>
      </c>
      <c r="E42" s="45" t="s">
        <v>111</v>
      </c>
      <c r="F42" s="45" t="s">
        <v>105</v>
      </c>
      <c r="G42" s="45">
        <v>0.9</v>
      </c>
    </row>
    <row r="43" spans="1:7" x14ac:dyDescent="0.4">
      <c r="B43" s="45" t="s">
        <v>94</v>
      </c>
      <c r="C43" s="45" t="s">
        <v>95</v>
      </c>
      <c r="D43" s="47">
        <v>0.1</v>
      </c>
      <c r="E43" s="45" t="s">
        <v>112</v>
      </c>
      <c r="F43" s="45" t="s">
        <v>105</v>
      </c>
      <c r="G43" s="45">
        <v>0.9</v>
      </c>
    </row>
    <row r="44" spans="1:7" x14ac:dyDescent="0.4">
      <c r="B44" s="45" t="s">
        <v>96</v>
      </c>
      <c r="C44" s="45" t="s">
        <v>97</v>
      </c>
      <c r="D44" s="47">
        <v>0.1</v>
      </c>
      <c r="E44" s="45" t="s">
        <v>113</v>
      </c>
      <c r="F44" s="45" t="s">
        <v>105</v>
      </c>
      <c r="G44" s="45">
        <v>0.9</v>
      </c>
    </row>
    <row r="45" spans="1:7" x14ac:dyDescent="0.4">
      <c r="B45" s="45" t="s">
        <v>98</v>
      </c>
      <c r="C45" s="45" t="s">
        <v>99</v>
      </c>
      <c r="D45" s="47">
        <v>0.1</v>
      </c>
      <c r="E45" s="45" t="s">
        <v>114</v>
      </c>
      <c r="F45" s="45" t="s">
        <v>105</v>
      </c>
      <c r="G45" s="45">
        <v>0.9</v>
      </c>
    </row>
    <row r="46" spans="1:7" x14ac:dyDescent="0.4">
      <c r="B46" s="45" t="s">
        <v>79</v>
      </c>
      <c r="C46" s="45" t="s">
        <v>80</v>
      </c>
      <c r="D46" s="47">
        <v>0.1</v>
      </c>
      <c r="E46" s="45" t="s">
        <v>115</v>
      </c>
      <c r="F46" s="45" t="s">
        <v>105</v>
      </c>
      <c r="G46" s="47">
        <v>0.1</v>
      </c>
    </row>
    <row r="47" spans="1:7" x14ac:dyDescent="0.4">
      <c r="B47" s="45" t="s">
        <v>82</v>
      </c>
      <c r="C47" s="45" t="s">
        <v>83</v>
      </c>
      <c r="D47" s="47">
        <v>0.1</v>
      </c>
      <c r="E47" s="45" t="s">
        <v>116</v>
      </c>
      <c r="F47" s="45" t="s">
        <v>105</v>
      </c>
      <c r="G47" s="47">
        <v>0.1</v>
      </c>
    </row>
    <row r="48" spans="1:7" x14ac:dyDescent="0.4">
      <c r="B48" s="45" t="s">
        <v>84</v>
      </c>
      <c r="C48" s="45" t="s">
        <v>85</v>
      </c>
      <c r="D48" s="47">
        <v>0.1</v>
      </c>
      <c r="E48" s="45" t="s">
        <v>117</v>
      </c>
      <c r="F48" s="45" t="s">
        <v>105</v>
      </c>
      <c r="G48" s="47">
        <v>0.1</v>
      </c>
    </row>
    <row r="49" spans="2:7" x14ac:dyDescent="0.4">
      <c r="B49" s="45" t="s">
        <v>86</v>
      </c>
      <c r="C49" s="45" t="s">
        <v>87</v>
      </c>
      <c r="D49" s="47">
        <v>0.1</v>
      </c>
      <c r="E49" s="45" t="s">
        <v>118</v>
      </c>
      <c r="F49" s="45" t="s">
        <v>105</v>
      </c>
      <c r="G49" s="47">
        <v>0.1</v>
      </c>
    </row>
    <row r="50" spans="2:7" x14ac:dyDescent="0.4">
      <c r="B50" s="45" t="s">
        <v>88</v>
      </c>
      <c r="C50" s="45" t="s">
        <v>89</v>
      </c>
      <c r="D50" s="47">
        <v>0.1</v>
      </c>
      <c r="E50" s="45" t="s">
        <v>119</v>
      </c>
      <c r="F50" s="45" t="s">
        <v>105</v>
      </c>
      <c r="G50" s="47">
        <v>0.1</v>
      </c>
    </row>
    <row r="51" spans="2:7" x14ac:dyDescent="0.4">
      <c r="B51" s="45" t="s">
        <v>90</v>
      </c>
      <c r="C51" s="45" t="s">
        <v>91</v>
      </c>
      <c r="D51" s="47">
        <v>0.1</v>
      </c>
      <c r="E51" s="45" t="s">
        <v>120</v>
      </c>
      <c r="F51" s="45" t="s">
        <v>105</v>
      </c>
      <c r="G51" s="47">
        <v>0.1</v>
      </c>
    </row>
    <row r="52" spans="2:7" x14ac:dyDescent="0.4">
      <c r="B52" s="45" t="s">
        <v>92</v>
      </c>
      <c r="C52" s="45" t="s">
        <v>93</v>
      </c>
      <c r="D52" s="47">
        <v>0.1</v>
      </c>
      <c r="E52" s="45" t="s">
        <v>121</v>
      </c>
      <c r="F52" s="45" t="s">
        <v>105</v>
      </c>
      <c r="G52" s="47">
        <v>0.1</v>
      </c>
    </row>
    <row r="53" spans="2:7" x14ac:dyDescent="0.4">
      <c r="B53" s="45" t="s">
        <v>94</v>
      </c>
      <c r="C53" s="45" t="s">
        <v>95</v>
      </c>
      <c r="D53" s="47">
        <v>0.1</v>
      </c>
      <c r="E53" s="45" t="s">
        <v>122</v>
      </c>
      <c r="F53" s="45" t="s">
        <v>105</v>
      </c>
      <c r="G53" s="47">
        <v>0.1</v>
      </c>
    </row>
    <row r="54" spans="2:7" x14ac:dyDescent="0.4">
      <c r="B54" s="45" t="s">
        <v>96</v>
      </c>
      <c r="C54" s="45" t="s">
        <v>97</v>
      </c>
      <c r="D54" s="47">
        <v>0.1</v>
      </c>
      <c r="E54" s="45" t="s">
        <v>123</v>
      </c>
      <c r="F54" s="45" t="s">
        <v>105</v>
      </c>
      <c r="G54" s="47">
        <v>0.1</v>
      </c>
    </row>
    <row r="55" spans="2:7" ht="18" thickBot="1" x14ac:dyDescent="0.45">
      <c r="B55" s="43" t="s">
        <v>98</v>
      </c>
      <c r="C55" s="43" t="s">
        <v>99</v>
      </c>
      <c r="D55" s="48">
        <v>0.1</v>
      </c>
      <c r="E55" s="43" t="s">
        <v>124</v>
      </c>
      <c r="F55" s="43" t="s">
        <v>105</v>
      </c>
      <c r="G55" s="48">
        <v>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13"/>
  <sheetViews>
    <sheetView showGridLines="0" tabSelected="1" topLeftCell="A53" workbookViewId="0">
      <selection activeCell="R70" sqref="R70"/>
    </sheetView>
  </sheetViews>
  <sheetFormatPr defaultRowHeight="17.399999999999999" x14ac:dyDescent="0.4"/>
  <cols>
    <col min="1" max="1" width="2.296875" customWidth="1"/>
    <col min="2" max="2" width="16.09765625" customWidth="1"/>
    <col min="3" max="5" width="9.59765625" customWidth="1"/>
    <col min="6" max="6" width="9.19921875" customWidth="1"/>
    <col min="7" max="7" width="9.5" customWidth="1"/>
    <col min="8" max="12" width="9.59765625" customWidth="1"/>
    <col min="14" max="14" width="13.69921875" customWidth="1"/>
    <col min="18" max="18" width="13.69921875" bestFit="1" customWidth="1"/>
    <col min="19" max="28" width="9" bestFit="1" customWidth="1"/>
  </cols>
  <sheetData>
    <row r="1" spans="2:3" ht="52.8" x14ac:dyDescent="0.4">
      <c r="B1" s="2" t="s">
        <v>2</v>
      </c>
    </row>
    <row r="2" spans="2:3" ht="21" x14ac:dyDescent="0.4">
      <c r="B2" s="3" t="s">
        <v>3</v>
      </c>
    </row>
    <row r="3" spans="2:3" ht="7.8" customHeight="1" x14ac:dyDescent="0.4">
      <c r="B3" s="4"/>
    </row>
    <row r="4" spans="2:3" ht="21" x14ac:dyDescent="0.4">
      <c r="B4" s="5" t="s">
        <v>0</v>
      </c>
    </row>
    <row r="5" spans="2:3" ht="21" x14ac:dyDescent="0.4">
      <c r="B5" s="5" t="s">
        <v>4</v>
      </c>
    </row>
    <row r="6" spans="2:3" ht="21" x14ac:dyDescent="0.4">
      <c r="B6" s="5" t="s">
        <v>8</v>
      </c>
    </row>
    <row r="7" spans="2:3" ht="21" x14ac:dyDescent="0.4">
      <c r="B7" s="5" t="s">
        <v>5</v>
      </c>
    </row>
    <row r="8" spans="2:3" ht="21" x14ac:dyDescent="0.4">
      <c r="B8" s="5"/>
    </row>
    <row r="9" spans="2:3" ht="21" x14ac:dyDescent="0.4">
      <c r="B9" s="5" t="s">
        <v>1</v>
      </c>
    </row>
    <row r="10" spans="2:3" ht="21" x14ac:dyDescent="0.4">
      <c r="B10" s="5" t="s">
        <v>6</v>
      </c>
    </row>
    <row r="11" spans="2:3" ht="32.4" x14ac:dyDescent="0.4">
      <c r="B11" s="5"/>
      <c r="C11" s="6" t="s">
        <v>9</v>
      </c>
    </row>
    <row r="12" spans="2:3" ht="21" x14ac:dyDescent="0.4">
      <c r="B12" s="5"/>
    </row>
    <row r="13" spans="2:3" ht="21" x14ac:dyDescent="0.4">
      <c r="B13" s="5" t="s">
        <v>7</v>
      </c>
    </row>
    <row r="14" spans="2:3" ht="32.4" x14ac:dyDescent="0.4">
      <c r="C14" s="24" t="s">
        <v>38</v>
      </c>
    </row>
    <row r="18" spans="2:8" ht="21" x14ac:dyDescent="0.4">
      <c r="B18" s="3" t="s">
        <v>37</v>
      </c>
    </row>
    <row r="19" spans="2:8" ht="21" x14ac:dyDescent="0.4">
      <c r="B19" s="4"/>
    </row>
    <row r="20" spans="2:8" ht="21" x14ac:dyDescent="0.4">
      <c r="B20" s="5" t="s">
        <v>0</v>
      </c>
    </row>
    <row r="21" spans="2:8" ht="21" x14ac:dyDescent="0.4">
      <c r="B21" s="5" t="s">
        <v>36</v>
      </c>
    </row>
    <row r="22" spans="2:8" ht="21" x14ac:dyDescent="0.4">
      <c r="B22" s="5"/>
    </row>
    <row r="23" spans="2:8" ht="21" x14ac:dyDescent="0.4">
      <c r="B23" s="5" t="s">
        <v>1</v>
      </c>
    </row>
    <row r="24" spans="2:8" ht="21" x14ac:dyDescent="0.4">
      <c r="B24" s="5" t="s">
        <v>41</v>
      </c>
    </row>
    <row r="27" spans="2:8" x14ac:dyDescent="0.4">
      <c r="E27" s="25" t="s">
        <v>39</v>
      </c>
      <c r="G27" s="25" t="s">
        <v>42</v>
      </c>
      <c r="H27" s="19" t="s">
        <v>40</v>
      </c>
    </row>
    <row r="30" spans="2:8" ht="21" x14ac:dyDescent="0.4">
      <c r="B30" s="3" t="s">
        <v>3</v>
      </c>
    </row>
    <row r="31" spans="2:8" ht="7.8" customHeight="1" x14ac:dyDescent="0.4">
      <c r="B31" s="4"/>
    </row>
    <row r="32" spans="2:8" ht="21" x14ac:dyDescent="0.4">
      <c r="B32" s="5" t="s">
        <v>0</v>
      </c>
    </row>
    <row r="33" spans="2:28" ht="21" x14ac:dyDescent="0.4">
      <c r="B33" s="5" t="s">
        <v>4</v>
      </c>
    </row>
    <row r="34" spans="2:28" ht="21" x14ac:dyDescent="0.4">
      <c r="B34" s="5" t="s">
        <v>8</v>
      </c>
    </row>
    <row r="35" spans="2:28" ht="21" x14ac:dyDescent="0.4">
      <c r="B35" s="5" t="s">
        <v>43</v>
      </c>
    </row>
    <row r="37" spans="2:28" x14ac:dyDescent="0.4">
      <c r="B37" s="13" t="s">
        <v>27</v>
      </c>
      <c r="N37" s="13" t="s">
        <v>29</v>
      </c>
      <c r="R37" s="13" t="s">
        <v>126</v>
      </c>
    </row>
    <row r="38" spans="2:28" ht="5.4" customHeight="1" thickBot="1" x14ac:dyDescent="0.45"/>
    <row r="39" spans="2:28" ht="31.8" thickBot="1" x14ac:dyDescent="0.45">
      <c r="B39" s="7" t="s">
        <v>26</v>
      </c>
      <c r="C39" s="8" t="s">
        <v>10</v>
      </c>
      <c r="D39" s="8" t="s">
        <v>11</v>
      </c>
      <c r="E39" s="8" t="s">
        <v>20</v>
      </c>
      <c r="F39" s="9" t="s">
        <v>23</v>
      </c>
      <c r="G39" s="9" t="s">
        <v>24</v>
      </c>
      <c r="H39" s="8" t="s">
        <v>15</v>
      </c>
      <c r="I39" s="8" t="s">
        <v>21</v>
      </c>
      <c r="J39" s="8" t="s">
        <v>17</v>
      </c>
      <c r="K39" s="9" t="s">
        <v>25</v>
      </c>
      <c r="L39" s="8" t="s">
        <v>22</v>
      </c>
      <c r="N39" s="7" t="s">
        <v>26</v>
      </c>
      <c r="O39" s="8" t="s">
        <v>28</v>
      </c>
      <c r="P39" s="8" t="s">
        <v>125</v>
      </c>
      <c r="R39" s="7" t="s">
        <v>26</v>
      </c>
      <c r="S39" s="8" t="s">
        <v>10</v>
      </c>
      <c r="T39" s="8" t="s">
        <v>11</v>
      </c>
      <c r="U39" s="8" t="s">
        <v>20</v>
      </c>
      <c r="V39" s="9" t="s">
        <v>23</v>
      </c>
      <c r="W39" s="9" t="s">
        <v>24</v>
      </c>
      <c r="X39" s="8" t="s">
        <v>15</v>
      </c>
      <c r="Y39" s="8" t="s">
        <v>21</v>
      </c>
      <c r="Z39" s="8" t="s">
        <v>17</v>
      </c>
      <c r="AA39" s="9" t="s">
        <v>25</v>
      </c>
      <c r="AB39" s="8" t="s">
        <v>19</v>
      </c>
    </row>
    <row r="40" spans="2:28" x14ac:dyDescent="0.35">
      <c r="B40" s="10" t="s">
        <v>10</v>
      </c>
      <c r="C40" s="14">
        <v>1.433E-3</v>
      </c>
      <c r="D40" s="14">
        <v>8.6600000000000002E-4</v>
      </c>
      <c r="E40" s="14">
        <v>7.4399999999999998E-4</v>
      </c>
      <c r="F40" s="14">
        <v>5.9999999999999995E-4</v>
      </c>
      <c r="G40" s="14">
        <v>3.4299999999999999E-4</v>
      </c>
      <c r="H40" s="14">
        <v>4.3199999999999998E-4</v>
      </c>
      <c r="I40" s="14">
        <v>8.7500000000000002E-4</v>
      </c>
      <c r="J40" s="14">
        <v>5.5800000000000001E-4</v>
      </c>
      <c r="K40" s="14">
        <v>4.7199999999999998E-4</v>
      </c>
      <c r="L40" s="14">
        <v>4.6900000000000002E-4</v>
      </c>
      <c r="N40" s="10" t="s">
        <v>10</v>
      </c>
      <c r="O40" s="16">
        <v>3.7851000000000003E-2</v>
      </c>
      <c r="P40" s="16">
        <f>O40*SQRT(252)</f>
        <v>0.60086599725063494</v>
      </c>
      <c r="R40" s="10" t="s">
        <v>10</v>
      </c>
      <c r="S40" s="14">
        <f>P40</f>
        <v>0.60086599725063494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</row>
    <row r="41" spans="2:28" x14ac:dyDescent="0.35">
      <c r="B41" s="11" t="s">
        <v>11</v>
      </c>
      <c r="C41" s="14">
        <v>8.6600000000000002E-4</v>
      </c>
      <c r="D41" s="14">
        <v>9.8700000000000003E-4</v>
      </c>
      <c r="E41" s="14">
        <v>7.8100000000000001E-4</v>
      </c>
      <c r="F41" s="14">
        <v>7.2099999999999996E-4</v>
      </c>
      <c r="G41" s="14">
        <v>3.6400000000000001E-4</v>
      </c>
      <c r="H41" s="14">
        <v>4.57E-4</v>
      </c>
      <c r="I41" s="14">
        <v>9.0399999999999996E-4</v>
      </c>
      <c r="J41" s="14">
        <v>6.6299999999999996E-4</v>
      </c>
      <c r="K41" s="14">
        <v>4.86E-4</v>
      </c>
      <c r="L41" s="14">
        <v>4.37E-4</v>
      </c>
      <c r="N41" s="11" t="s">
        <v>11</v>
      </c>
      <c r="O41" s="16">
        <v>3.1420999999999998E-2</v>
      </c>
      <c r="P41" s="16">
        <f t="shared" ref="P41:P49" si="0">O41*SQRT(252)</f>
        <v>0.49879291166976297</v>
      </c>
      <c r="R41" s="11" t="s">
        <v>11</v>
      </c>
      <c r="S41" s="14">
        <v>0</v>
      </c>
      <c r="T41" s="14">
        <f>P41</f>
        <v>0.49879291166976297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</row>
    <row r="42" spans="2:28" x14ac:dyDescent="0.35">
      <c r="B42" s="11" t="s">
        <v>12</v>
      </c>
      <c r="C42" s="14">
        <v>7.4399999999999998E-4</v>
      </c>
      <c r="D42" s="14">
        <v>7.8100000000000001E-4</v>
      </c>
      <c r="E42" s="14">
        <v>8.1800000000000004E-4</v>
      </c>
      <c r="F42" s="14">
        <v>7.1299999999999998E-4</v>
      </c>
      <c r="G42" s="14">
        <v>3.7300000000000001E-4</v>
      </c>
      <c r="H42" s="14">
        <v>4.4999999999999999E-4</v>
      </c>
      <c r="I42" s="14">
        <v>9.1600000000000004E-4</v>
      </c>
      <c r="J42" s="14">
        <v>6.4099999999999997E-4</v>
      </c>
      <c r="K42" s="14">
        <v>4.7699999999999999E-4</v>
      </c>
      <c r="L42" s="14">
        <v>4.2000000000000002E-4</v>
      </c>
      <c r="N42" s="11" t="s">
        <v>12</v>
      </c>
      <c r="O42" s="16">
        <v>2.8604999999999998E-2</v>
      </c>
      <c r="P42" s="16">
        <f t="shared" si="0"/>
        <v>0.45409029751801566</v>
      </c>
      <c r="R42" s="11" t="s">
        <v>12</v>
      </c>
      <c r="S42" s="14">
        <v>0</v>
      </c>
      <c r="T42" s="14">
        <v>0</v>
      </c>
      <c r="U42" s="14">
        <f>P42</f>
        <v>0.45409029751801566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</row>
    <row r="43" spans="2:28" x14ac:dyDescent="0.35">
      <c r="B43" s="11" t="s">
        <v>13</v>
      </c>
      <c r="C43" s="14">
        <v>5.9999999999999995E-4</v>
      </c>
      <c r="D43" s="14">
        <v>7.2099999999999996E-4</v>
      </c>
      <c r="E43" s="14">
        <v>7.1299999999999998E-4</v>
      </c>
      <c r="F43" s="14">
        <v>8.8099999999999995E-4</v>
      </c>
      <c r="G43" s="14">
        <v>3.8200000000000002E-4</v>
      </c>
      <c r="H43" s="14">
        <v>4.57E-4</v>
      </c>
      <c r="I43" s="14">
        <v>8.8099999999999995E-4</v>
      </c>
      <c r="J43" s="14">
        <v>7.27E-4</v>
      </c>
      <c r="K43" s="14">
        <v>5.5400000000000002E-4</v>
      </c>
      <c r="L43" s="14">
        <v>3.9599999999999998E-4</v>
      </c>
      <c r="N43" s="11" t="s">
        <v>13</v>
      </c>
      <c r="O43" s="16">
        <v>2.9676000000000001E-2</v>
      </c>
      <c r="P43" s="16">
        <f t="shared" si="0"/>
        <v>0.4710918954429168</v>
      </c>
      <c r="R43" s="11" t="s">
        <v>13</v>
      </c>
      <c r="S43" s="14">
        <v>0</v>
      </c>
      <c r="T43" s="14">
        <v>0</v>
      </c>
      <c r="U43" s="14">
        <v>0</v>
      </c>
      <c r="V43" s="14">
        <f>P43</f>
        <v>0.4710918954429168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</row>
    <row r="44" spans="2:28" x14ac:dyDescent="0.35">
      <c r="B44" s="11" t="s">
        <v>14</v>
      </c>
      <c r="C44" s="14">
        <v>3.4299999999999999E-4</v>
      </c>
      <c r="D44" s="14">
        <v>3.6400000000000001E-4</v>
      </c>
      <c r="E44" s="14">
        <v>3.7300000000000001E-4</v>
      </c>
      <c r="F44" s="14">
        <v>3.8200000000000002E-4</v>
      </c>
      <c r="G44" s="14">
        <v>3.4900000000000003E-4</v>
      </c>
      <c r="H44" s="14">
        <v>3.1199999999999999E-4</v>
      </c>
      <c r="I44" s="14">
        <v>4.2900000000000002E-4</v>
      </c>
      <c r="J44" s="14">
        <v>3.4099999999999999E-4</v>
      </c>
      <c r="K44" s="14">
        <v>3.1399999999999999E-4</v>
      </c>
      <c r="L44" s="14">
        <v>3.2299999999999999E-4</v>
      </c>
      <c r="N44" s="11" t="s">
        <v>14</v>
      </c>
      <c r="O44" s="16">
        <v>1.8669000000000002E-2</v>
      </c>
      <c r="P44" s="16">
        <f t="shared" si="0"/>
        <v>0.2963611873575891</v>
      </c>
      <c r="R44" s="11" t="s">
        <v>14</v>
      </c>
      <c r="S44" s="14">
        <v>0</v>
      </c>
      <c r="T44" s="14">
        <v>0</v>
      </c>
      <c r="U44" s="14">
        <v>0</v>
      </c>
      <c r="V44" s="14">
        <v>0</v>
      </c>
      <c r="W44" s="14">
        <f>P44</f>
        <v>0.2963611873575891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</row>
    <row r="45" spans="2:28" x14ac:dyDescent="0.35">
      <c r="B45" s="11" t="s">
        <v>15</v>
      </c>
      <c r="C45" s="14">
        <v>4.3199999999999998E-4</v>
      </c>
      <c r="D45" s="14">
        <v>4.57E-4</v>
      </c>
      <c r="E45" s="14">
        <v>4.4999999999999999E-4</v>
      </c>
      <c r="F45" s="14">
        <v>4.57E-4</v>
      </c>
      <c r="G45" s="14">
        <v>3.1199999999999999E-4</v>
      </c>
      <c r="H45" s="14">
        <v>5.0500000000000002E-4</v>
      </c>
      <c r="I45" s="14">
        <v>5.5400000000000002E-4</v>
      </c>
      <c r="J45" s="14">
        <v>4.3199999999999998E-4</v>
      </c>
      <c r="K45" s="14">
        <v>3.57E-4</v>
      </c>
      <c r="L45" s="14">
        <v>3.4600000000000001E-4</v>
      </c>
      <c r="N45" s="11" t="s">
        <v>15</v>
      </c>
      <c r="O45" s="16">
        <v>2.2481000000000001E-2</v>
      </c>
      <c r="P45" s="16">
        <f t="shared" si="0"/>
        <v>0.35687481134425841</v>
      </c>
      <c r="R45" s="11" t="s">
        <v>15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f>P45</f>
        <v>0.35687481134425841</v>
      </c>
      <c r="Y45" s="14">
        <v>0</v>
      </c>
      <c r="Z45" s="14">
        <v>0</v>
      </c>
      <c r="AA45" s="14">
        <v>0</v>
      </c>
      <c r="AB45" s="14">
        <v>0</v>
      </c>
    </row>
    <row r="46" spans="2:28" x14ac:dyDescent="0.35">
      <c r="B46" s="11" t="s">
        <v>16</v>
      </c>
      <c r="C46" s="14">
        <v>8.7500000000000002E-4</v>
      </c>
      <c r="D46" s="14">
        <v>9.0399999999999996E-4</v>
      </c>
      <c r="E46" s="14">
        <v>9.1600000000000004E-4</v>
      </c>
      <c r="F46" s="14">
        <v>8.8099999999999995E-4</v>
      </c>
      <c r="G46" s="14">
        <v>4.2900000000000002E-4</v>
      </c>
      <c r="H46" s="14">
        <v>5.5400000000000002E-4</v>
      </c>
      <c r="I46" s="14">
        <v>1.4679999999999999E-3</v>
      </c>
      <c r="J46" s="14">
        <v>7.1400000000000001E-4</v>
      </c>
      <c r="K46" s="14">
        <v>6.02E-4</v>
      </c>
      <c r="L46" s="14">
        <v>4.7199999999999998E-4</v>
      </c>
      <c r="N46" s="11" t="s">
        <v>16</v>
      </c>
      <c r="O46" s="16">
        <v>3.8309999999999997E-2</v>
      </c>
      <c r="P46" s="16">
        <f t="shared" si="0"/>
        <v>0.6081523963613068</v>
      </c>
      <c r="R46" s="11" t="s">
        <v>16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f>P46</f>
        <v>0.6081523963613068</v>
      </c>
      <c r="Z46" s="14">
        <v>0</v>
      </c>
      <c r="AA46" s="14">
        <v>0</v>
      </c>
      <c r="AB46" s="14">
        <v>0</v>
      </c>
    </row>
    <row r="47" spans="2:28" x14ac:dyDescent="0.35">
      <c r="B47" s="11" t="s">
        <v>17</v>
      </c>
      <c r="C47" s="14">
        <v>5.5800000000000001E-4</v>
      </c>
      <c r="D47" s="14">
        <v>6.6299999999999996E-4</v>
      </c>
      <c r="E47" s="14">
        <v>6.4099999999999997E-4</v>
      </c>
      <c r="F47" s="14">
        <v>7.27E-4</v>
      </c>
      <c r="G47" s="14">
        <v>3.4099999999999999E-4</v>
      </c>
      <c r="H47" s="14">
        <v>4.3199999999999998E-4</v>
      </c>
      <c r="I47" s="14">
        <v>7.1400000000000001E-4</v>
      </c>
      <c r="J47" s="14">
        <v>8.3000000000000001E-4</v>
      </c>
      <c r="K47" s="14">
        <v>5.1500000000000005E-4</v>
      </c>
      <c r="L47" s="14">
        <v>3.5500000000000001E-4</v>
      </c>
      <c r="N47" s="11" t="s">
        <v>17</v>
      </c>
      <c r="O47" s="16">
        <v>2.8806999999999999E-2</v>
      </c>
      <c r="P47" s="16">
        <f t="shared" si="0"/>
        <v>0.45729694810702598</v>
      </c>
      <c r="R47" s="11" t="s">
        <v>17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f>P47</f>
        <v>0.45729694810702598</v>
      </c>
      <c r="AA47" s="14">
        <v>0</v>
      </c>
      <c r="AB47" s="14">
        <v>0</v>
      </c>
    </row>
    <row r="48" spans="2:28" x14ac:dyDescent="0.35">
      <c r="B48" s="11" t="s">
        <v>18</v>
      </c>
      <c r="C48" s="14">
        <v>4.7199999999999998E-4</v>
      </c>
      <c r="D48" s="14">
        <v>4.86E-4</v>
      </c>
      <c r="E48" s="14">
        <v>4.7699999999999999E-4</v>
      </c>
      <c r="F48" s="14">
        <v>5.5400000000000002E-4</v>
      </c>
      <c r="G48" s="14">
        <v>3.1399999999999999E-4</v>
      </c>
      <c r="H48" s="14">
        <v>3.57E-4</v>
      </c>
      <c r="I48" s="14">
        <v>6.02E-4</v>
      </c>
      <c r="J48" s="14">
        <v>5.1500000000000005E-4</v>
      </c>
      <c r="K48" s="14">
        <v>7.1500000000000003E-4</v>
      </c>
      <c r="L48" s="14">
        <v>3.4299999999999999E-4</v>
      </c>
      <c r="N48" s="11" t="s">
        <v>18</v>
      </c>
      <c r="O48" s="16">
        <v>2.6734999999999998E-2</v>
      </c>
      <c r="P48" s="16">
        <f t="shared" si="0"/>
        <v>0.42440496780787096</v>
      </c>
      <c r="R48" s="11" t="s">
        <v>18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f>P48</f>
        <v>0.42440496780787096</v>
      </c>
      <c r="AB48" s="14">
        <v>0</v>
      </c>
    </row>
    <row r="49" spans="2:28" ht="18" thickBot="1" x14ac:dyDescent="0.4">
      <c r="B49" s="12" t="s">
        <v>19</v>
      </c>
      <c r="C49" s="15">
        <v>4.6900000000000002E-4</v>
      </c>
      <c r="D49" s="15">
        <v>4.37E-4</v>
      </c>
      <c r="E49" s="15">
        <v>4.2000000000000002E-4</v>
      </c>
      <c r="F49" s="15">
        <v>3.9599999999999998E-4</v>
      </c>
      <c r="G49" s="15">
        <v>3.2299999999999999E-4</v>
      </c>
      <c r="H49" s="15">
        <v>3.4600000000000001E-4</v>
      </c>
      <c r="I49" s="15">
        <v>4.7199999999999998E-4</v>
      </c>
      <c r="J49" s="15">
        <v>3.5500000000000001E-4</v>
      </c>
      <c r="K49" s="15">
        <v>3.4299999999999999E-4</v>
      </c>
      <c r="L49" s="15">
        <v>6.4000000000000005E-4</v>
      </c>
      <c r="N49" s="12" t="s">
        <v>19</v>
      </c>
      <c r="O49" s="17">
        <v>2.5293E-2</v>
      </c>
      <c r="P49" s="17">
        <f t="shared" si="0"/>
        <v>0.40151392746454018</v>
      </c>
      <c r="R49" s="12" t="s">
        <v>19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f>P49</f>
        <v>0.40151392746454018</v>
      </c>
    </row>
    <row r="50" spans="2:28" ht="9.6" customHeight="1" x14ac:dyDescent="0.4"/>
    <row r="51" spans="2:28" x14ac:dyDescent="0.4">
      <c r="B51" s="13" t="s">
        <v>30</v>
      </c>
      <c r="N51" s="13" t="s">
        <v>31</v>
      </c>
      <c r="R51" s="13" t="s">
        <v>127</v>
      </c>
    </row>
    <row r="52" spans="2:28" ht="3.6" customHeight="1" thickBot="1" x14ac:dyDescent="0.45"/>
    <row r="53" spans="2:28" ht="31.8" thickBot="1" x14ac:dyDescent="0.45">
      <c r="B53" s="7" t="s">
        <v>26</v>
      </c>
      <c r="C53" s="8" t="s">
        <v>10</v>
      </c>
      <c r="D53" s="8" t="s">
        <v>11</v>
      </c>
      <c r="E53" s="8" t="s">
        <v>20</v>
      </c>
      <c r="F53" s="9" t="s">
        <v>23</v>
      </c>
      <c r="G53" s="9" t="s">
        <v>24</v>
      </c>
      <c r="H53" s="8" t="s">
        <v>15</v>
      </c>
      <c r="I53" s="8" t="s">
        <v>21</v>
      </c>
      <c r="J53" s="8" t="s">
        <v>17</v>
      </c>
      <c r="K53" s="9" t="s">
        <v>25</v>
      </c>
      <c r="L53" s="8" t="s">
        <v>22</v>
      </c>
      <c r="N53" s="7" t="s">
        <v>26</v>
      </c>
      <c r="O53" s="8" t="s">
        <v>32</v>
      </c>
      <c r="R53" s="7" t="s">
        <v>26</v>
      </c>
      <c r="S53" s="8" t="s">
        <v>10</v>
      </c>
      <c r="T53" s="8" t="s">
        <v>11</v>
      </c>
      <c r="U53" s="8" t="s">
        <v>20</v>
      </c>
      <c r="V53" s="9" t="s">
        <v>23</v>
      </c>
      <c r="W53" s="9" t="s">
        <v>24</v>
      </c>
      <c r="X53" s="8" t="s">
        <v>15</v>
      </c>
      <c r="Y53" s="8" t="s">
        <v>21</v>
      </c>
      <c r="Z53" s="8" t="s">
        <v>17</v>
      </c>
      <c r="AA53" s="9" t="s">
        <v>25</v>
      </c>
      <c r="AB53" s="8" t="s">
        <v>19</v>
      </c>
    </row>
    <row r="54" spans="2:28" x14ac:dyDescent="0.35">
      <c r="B54" s="10" t="s">
        <v>10</v>
      </c>
      <c r="C54" s="14">
        <v>1</v>
      </c>
      <c r="D54" s="14">
        <v>0.72811800000000004</v>
      </c>
      <c r="E54" s="14">
        <v>0.68747400000000003</v>
      </c>
      <c r="F54" s="14">
        <v>0.53390000000000004</v>
      </c>
      <c r="G54" s="14">
        <v>0.48522399999999999</v>
      </c>
      <c r="H54" s="14">
        <v>0.50782799999999995</v>
      </c>
      <c r="I54" s="14">
        <v>0.603267</v>
      </c>
      <c r="J54" s="14">
        <v>0.51158599999999999</v>
      </c>
      <c r="K54" s="14">
        <v>0.46626099999999998</v>
      </c>
      <c r="L54" s="14">
        <v>0.49033100000000002</v>
      </c>
      <c r="N54" s="10" t="s">
        <v>10</v>
      </c>
      <c r="O54" s="16">
        <v>8.4044598530654616E-2</v>
      </c>
      <c r="R54" s="10" t="s">
        <v>10</v>
      </c>
      <c r="S54" s="14">
        <f t="array" ref="S54:AB63">MMULT(MMULT(S40:AB49,corr),S40:AB49)</f>
        <v>0.36103994665200007</v>
      </c>
      <c r="T54" s="14">
        <v>0.21822257132121048</v>
      </c>
      <c r="U54" s="14">
        <v>0.18757550684584404</v>
      </c>
      <c r="V54" s="14">
        <v>0.15112738991861285</v>
      </c>
      <c r="W54" s="14">
        <v>8.6405468220906931E-2</v>
      </c>
      <c r="X54" s="14">
        <v>0.10889555858371715</v>
      </c>
      <c r="Y54" s="14">
        <v>0.22044467859202405</v>
      </c>
      <c r="Z54" s="14">
        <v>0.14057062710984772</v>
      </c>
      <c r="AA54" s="14">
        <v>0.11890145737073142</v>
      </c>
      <c r="AB54" s="14">
        <v>0.11829532831163034</v>
      </c>
    </row>
    <row r="55" spans="2:28" x14ac:dyDescent="0.35">
      <c r="B55" s="11" t="s">
        <v>11</v>
      </c>
      <c r="C55" s="14">
        <v>0.72811800000000004</v>
      </c>
      <c r="D55" s="14">
        <v>1</v>
      </c>
      <c r="E55" s="14">
        <v>0.86906399999999995</v>
      </c>
      <c r="F55" s="14">
        <v>0.77323600000000003</v>
      </c>
      <c r="G55" s="14">
        <v>0.62098399999999998</v>
      </c>
      <c r="H55" s="14">
        <v>0.64654599999999995</v>
      </c>
      <c r="I55" s="14">
        <v>0.75136499999999995</v>
      </c>
      <c r="J55" s="14">
        <v>0.73200100000000001</v>
      </c>
      <c r="K55" s="14">
        <v>0.578233</v>
      </c>
      <c r="L55" s="14">
        <v>0.54995300000000003</v>
      </c>
      <c r="N55" s="11" t="s">
        <v>11</v>
      </c>
      <c r="O55" s="16">
        <v>8.8260963257820013E-2</v>
      </c>
      <c r="R55" s="11" t="s">
        <v>11</v>
      </c>
      <c r="S55" s="14">
        <v>0.21822257132121048</v>
      </c>
      <c r="T55" s="14">
        <v>0.24879436873199998</v>
      </c>
      <c r="U55" s="14">
        <v>0.1968404076319262</v>
      </c>
      <c r="V55" s="14">
        <v>0.18169290614478933</v>
      </c>
      <c r="W55" s="14">
        <v>9.1795630613555237E-2</v>
      </c>
      <c r="X55" s="14">
        <v>0.11508947217672559</v>
      </c>
      <c r="Y55" s="14">
        <v>0.22792064036266976</v>
      </c>
      <c r="Z55" s="14">
        <v>0.16696684870708423</v>
      </c>
      <c r="AA55" s="14">
        <v>0.12240625341454144</v>
      </c>
      <c r="AB55" s="14">
        <v>0.11014035272765507</v>
      </c>
    </row>
    <row r="56" spans="2:28" x14ac:dyDescent="0.35">
      <c r="B56" s="11" t="s">
        <v>12</v>
      </c>
      <c r="C56" s="14">
        <v>0.68747400000000003</v>
      </c>
      <c r="D56" s="14">
        <v>0.86906399999999995</v>
      </c>
      <c r="E56" s="14">
        <v>1</v>
      </c>
      <c r="F56" s="14">
        <v>0.83935499999999996</v>
      </c>
      <c r="G56" s="14">
        <v>0.69779999999999998</v>
      </c>
      <c r="H56" s="14">
        <v>0.69981000000000004</v>
      </c>
      <c r="I56" s="14">
        <v>0.83596999999999999</v>
      </c>
      <c r="J56" s="14">
        <v>0.77793400000000001</v>
      </c>
      <c r="K56" s="14">
        <v>0.62341299999999999</v>
      </c>
      <c r="L56" s="14">
        <v>0.58039300000000005</v>
      </c>
      <c r="N56" s="11" t="s">
        <v>12</v>
      </c>
      <c r="O56" s="16">
        <v>9.3184895121708175E-2</v>
      </c>
      <c r="R56" s="11" t="s">
        <v>12</v>
      </c>
      <c r="S56" s="14">
        <v>0.18757550684584406</v>
      </c>
      <c r="T56" s="14">
        <v>0.1968404076319262</v>
      </c>
      <c r="U56" s="14">
        <v>0.20619799829999999</v>
      </c>
      <c r="V56" s="14">
        <v>0.1795533602493708</v>
      </c>
      <c r="W56" s="14">
        <v>9.3906253390572014E-2</v>
      </c>
      <c r="X56" s="14">
        <v>0.11340658233804062</v>
      </c>
      <c r="Y56" s="14">
        <v>0.23085821709052198</v>
      </c>
      <c r="Z56" s="14">
        <v>0.16154119024608346</v>
      </c>
      <c r="AA56" s="14">
        <v>0.1201430175638553</v>
      </c>
      <c r="AB56" s="14">
        <v>0.10581932885886054</v>
      </c>
    </row>
    <row r="57" spans="2:28" x14ac:dyDescent="0.35">
      <c r="B57" s="11" t="s">
        <v>13</v>
      </c>
      <c r="C57" s="14">
        <v>0.53390000000000004</v>
      </c>
      <c r="D57" s="14">
        <v>0.77323600000000003</v>
      </c>
      <c r="E57" s="14">
        <v>0.83935499999999996</v>
      </c>
      <c r="F57" s="14">
        <v>1</v>
      </c>
      <c r="G57" s="14">
        <v>0.68942800000000004</v>
      </c>
      <c r="H57" s="14">
        <v>0.68549899999999997</v>
      </c>
      <c r="I57" s="14">
        <v>0.77479600000000004</v>
      </c>
      <c r="J57" s="14">
        <v>0.84997699999999998</v>
      </c>
      <c r="K57" s="14">
        <v>0.69827899999999998</v>
      </c>
      <c r="L57" s="14">
        <v>0.527563</v>
      </c>
      <c r="N57" s="11" t="s">
        <v>13</v>
      </c>
      <c r="O57" s="16">
        <v>9.342230822582541E-2</v>
      </c>
      <c r="R57" s="11" t="s">
        <v>13</v>
      </c>
      <c r="S57" s="14">
        <v>0.15112738991861285</v>
      </c>
      <c r="T57" s="14">
        <v>0.18169290614478931</v>
      </c>
      <c r="U57" s="14">
        <v>0.1795533602493708</v>
      </c>
      <c r="V57" s="14">
        <v>0.22192757395200005</v>
      </c>
      <c r="W57" s="14">
        <v>9.6253355068524893E-2</v>
      </c>
      <c r="X57" s="14">
        <v>0.11524666174354471</v>
      </c>
      <c r="Y57" s="14">
        <v>0.22197569535231557</v>
      </c>
      <c r="Z57" s="14">
        <v>0.18310959829002055</v>
      </c>
      <c r="AA57" s="14">
        <v>0.13960953253622088</v>
      </c>
      <c r="AB57" s="14">
        <v>9.9788518836539594E-2</v>
      </c>
    </row>
    <row r="58" spans="2:28" x14ac:dyDescent="0.35">
      <c r="B58" s="11" t="s">
        <v>14</v>
      </c>
      <c r="C58" s="14">
        <v>0.48522399999999999</v>
      </c>
      <c r="D58" s="14">
        <v>0.62098399999999998</v>
      </c>
      <c r="E58" s="14">
        <v>0.69779999999999998</v>
      </c>
      <c r="F58" s="14">
        <v>0.68942800000000004</v>
      </c>
      <c r="G58" s="14">
        <v>1</v>
      </c>
      <c r="H58" s="14">
        <v>0.74392999999999998</v>
      </c>
      <c r="I58" s="14">
        <v>0.59962899999999997</v>
      </c>
      <c r="J58" s="14">
        <v>0.63475300000000001</v>
      </c>
      <c r="K58" s="14">
        <v>0.62859299999999996</v>
      </c>
      <c r="L58" s="14">
        <v>0.68386000000000002</v>
      </c>
      <c r="N58" s="11" t="s">
        <v>14</v>
      </c>
      <c r="O58" s="16">
        <v>0.12097238172736738</v>
      </c>
      <c r="R58" s="11" t="s">
        <v>14</v>
      </c>
      <c r="S58" s="14">
        <v>8.6405468220906931E-2</v>
      </c>
      <c r="T58" s="14">
        <v>9.1795630613555237E-2</v>
      </c>
      <c r="U58" s="14">
        <v>9.3906253390572014E-2</v>
      </c>
      <c r="V58" s="14">
        <v>9.6253355068524893E-2</v>
      </c>
      <c r="W58" s="14">
        <v>8.782995337200003E-2</v>
      </c>
      <c r="X58" s="14">
        <v>7.8680895595034064E-2</v>
      </c>
      <c r="Y58" s="14">
        <v>0.10807279341171014</v>
      </c>
      <c r="Z58" s="14">
        <v>8.6024942546230568E-2</v>
      </c>
      <c r="AA58" s="14">
        <v>7.9062642449026749E-2</v>
      </c>
      <c r="AB58" s="14">
        <v>8.1374651650056265E-2</v>
      </c>
    </row>
    <row r="59" spans="2:28" x14ac:dyDescent="0.35">
      <c r="B59" s="11" t="s">
        <v>15</v>
      </c>
      <c r="C59" s="14">
        <v>0.50782799999999995</v>
      </c>
      <c r="D59" s="14">
        <v>0.64654599999999995</v>
      </c>
      <c r="E59" s="14">
        <v>0.69981000000000004</v>
      </c>
      <c r="F59" s="14">
        <v>0.68549899999999997</v>
      </c>
      <c r="G59" s="14">
        <v>0.74392999999999998</v>
      </c>
      <c r="H59" s="14">
        <v>1</v>
      </c>
      <c r="I59" s="14">
        <v>0.64309700000000003</v>
      </c>
      <c r="J59" s="14">
        <v>0.667327</v>
      </c>
      <c r="K59" s="14">
        <v>0.59329600000000005</v>
      </c>
      <c r="L59" s="14">
        <v>0.60884099999999997</v>
      </c>
      <c r="N59" s="11" t="s">
        <v>15</v>
      </c>
      <c r="O59" s="16">
        <v>0.1166078488787327</v>
      </c>
      <c r="R59" s="11" t="s">
        <v>15</v>
      </c>
      <c r="S59" s="14">
        <v>0.10889555858371713</v>
      </c>
      <c r="T59" s="14">
        <v>0.11508947217672559</v>
      </c>
      <c r="U59" s="14">
        <v>0.11340658233804062</v>
      </c>
      <c r="V59" s="14">
        <v>0.11524666174354471</v>
      </c>
      <c r="W59" s="14">
        <v>7.8680895595034064E-2</v>
      </c>
      <c r="X59" s="14">
        <v>0.12735963097200004</v>
      </c>
      <c r="Y59" s="14">
        <v>0.13957408904031687</v>
      </c>
      <c r="Z59" s="14">
        <v>0.1089062729782295</v>
      </c>
      <c r="AA59" s="14">
        <v>8.9860281587334737E-2</v>
      </c>
      <c r="AB59" s="14">
        <v>8.7240952990712578E-2</v>
      </c>
    </row>
    <row r="60" spans="2:28" x14ac:dyDescent="0.35">
      <c r="B60" s="11" t="s">
        <v>16</v>
      </c>
      <c r="C60" s="14">
        <v>0.603267</v>
      </c>
      <c r="D60" s="14">
        <v>0.75136499999999995</v>
      </c>
      <c r="E60" s="14">
        <v>0.83596999999999999</v>
      </c>
      <c r="F60" s="14">
        <v>0.77479600000000004</v>
      </c>
      <c r="G60" s="14">
        <v>0.59962899999999997</v>
      </c>
      <c r="H60" s="14">
        <v>0.64309700000000003</v>
      </c>
      <c r="I60" s="14">
        <v>1</v>
      </c>
      <c r="J60" s="14">
        <v>0.64719000000000004</v>
      </c>
      <c r="K60" s="14">
        <v>0.58774899999999997</v>
      </c>
      <c r="L60" s="14">
        <v>0.48694999999999999</v>
      </c>
      <c r="N60" s="11" t="s">
        <v>16</v>
      </c>
      <c r="O60" s="16">
        <v>6.7554704314916725E-2</v>
      </c>
      <c r="R60" s="11" t="s">
        <v>16</v>
      </c>
      <c r="S60" s="14">
        <v>0.22044467859202405</v>
      </c>
      <c r="T60" s="14">
        <v>0.22792064036266976</v>
      </c>
      <c r="U60" s="14">
        <v>0.23085821709052198</v>
      </c>
      <c r="V60" s="14">
        <v>0.22197569535231554</v>
      </c>
      <c r="W60" s="14">
        <v>0.10807279341171012</v>
      </c>
      <c r="X60" s="14">
        <v>0.13957408904031687</v>
      </c>
      <c r="Y60" s="14">
        <v>0.36984933720000002</v>
      </c>
      <c r="Z60" s="14">
        <v>0.17998757412609961</v>
      </c>
      <c r="AA60" s="14">
        <v>0.1516997203141518</v>
      </c>
      <c r="AB60" s="14">
        <v>0.11890425795406201</v>
      </c>
    </row>
    <row r="61" spans="2:28" x14ac:dyDescent="0.35">
      <c r="B61" s="11" t="s">
        <v>17</v>
      </c>
      <c r="C61" s="14">
        <v>0.51158599999999999</v>
      </c>
      <c r="D61" s="14">
        <v>0.73200100000000001</v>
      </c>
      <c r="E61" s="14">
        <v>0.77793400000000001</v>
      </c>
      <c r="F61" s="14">
        <v>0.84997699999999998</v>
      </c>
      <c r="G61" s="14">
        <v>0.63475300000000001</v>
      </c>
      <c r="H61" s="14">
        <v>0.667327</v>
      </c>
      <c r="I61" s="14">
        <v>0.64719000000000004</v>
      </c>
      <c r="J61" s="14">
        <v>1</v>
      </c>
      <c r="K61" s="14">
        <v>0.66888800000000004</v>
      </c>
      <c r="L61" s="14">
        <v>0.48710599999999998</v>
      </c>
      <c r="N61" s="11" t="s">
        <v>17</v>
      </c>
      <c r="O61" s="16">
        <v>0.10101966181403019</v>
      </c>
      <c r="R61" s="11" t="s">
        <v>17</v>
      </c>
      <c r="S61" s="14">
        <v>0.14057062710984772</v>
      </c>
      <c r="T61" s="14">
        <v>0.16696684870708425</v>
      </c>
      <c r="U61" s="14">
        <v>0.16154119024608349</v>
      </c>
      <c r="V61" s="14">
        <v>0.18310959829002055</v>
      </c>
      <c r="W61" s="14">
        <v>8.6024942546230568E-2</v>
      </c>
      <c r="X61" s="14">
        <v>0.1089062729782295</v>
      </c>
      <c r="Y61" s="14">
        <v>0.17998757412609961</v>
      </c>
      <c r="Z61" s="14">
        <v>0.20912049874800001</v>
      </c>
      <c r="AA61" s="14">
        <v>0.12981717872644752</v>
      </c>
      <c r="AB61" s="14">
        <v>8.9438065384451121E-2</v>
      </c>
    </row>
    <row r="62" spans="2:28" x14ac:dyDescent="0.35">
      <c r="B62" s="11" t="s">
        <v>18</v>
      </c>
      <c r="C62" s="14">
        <v>0.46626099999999998</v>
      </c>
      <c r="D62" s="14">
        <v>0.578233</v>
      </c>
      <c r="E62" s="14">
        <v>0.62341299999999999</v>
      </c>
      <c r="F62" s="14">
        <v>0.69827899999999998</v>
      </c>
      <c r="G62" s="14">
        <v>0.62859299999999996</v>
      </c>
      <c r="H62" s="14">
        <v>0.59329600000000005</v>
      </c>
      <c r="I62" s="14">
        <v>0.58774899999999997</v>
      </c>
      <c r="J62" s="14">
        <v>0.66888800000000004</v>
      </c>
      <c r="K62" s="14">
        <v>1</v>
      </c>
      <c r="L62" s="14">
        <v>0.50792899999999996</v>
      </c>
      <c r="N62" s="11" t="s">
        <v>18</v>
      </c>
      <c r="O62" s="16">
        <v>0.11217364126445564</v>
      </c>
      <c r="R62" s="11" t="s">
        <v>18</v>
      </c>
      <c r="S62" s="14">
        <v>0.11890145737073142</v>
      </c>
      <c r="T62" s="14">
        <v>0.12240625341454145</v>
      </c>
      <c r="U62" s="14">
        <v>0.12014301756385529</v>
      </c>
      <c r="V62" s="14">
        <v>0.13960953253622088</v>
      </c>
      <c r="W62" s="14">
        <v>7.9062642449026735E-2</v>
      </c>
      <c r="X62" s="14">
        <v>8.9860281587334737E-2</v>
      </c>
      <c r="Y62" s="14">
        <v>0.15169972031415177</v>
      </c>
      <c r="Z62" s="14">
        <v>0.12981717872644752</v>
      </c>
      <c r="AA62" s="14">
        <v>0.18011957669999998</v>
      </c>
      <c r="AB62" s="14">
        <v>8.655339005379234E-2</v>
      </c>
    </row>
    <row r="63" spans="2:28" ht="18" thickBot="1" x14ac:dyDescent="0.4">
      <c r="B63" s="12" t="s">
        <v>19</v>
      </c>
      <c r="C63" s="15">
        <v>0.49033100000000002</v>
      </c>
      <c r="D63" s="15">
        <v>0.54995300000000003</v>
      </c>
      <c r="E63" s="15">
        <v>0.58039300000000005</v>
      </c>
      <c r="F63" s="15">
        <v>0.527563</v>
      </c>
      <c r="G63" s="15">
        <v>0.68386000000000002</v>
      </c>
      <c r="H63" s="15">
        <v>0.60884099999999997</v>
      </c>
      <c r="I63" s="15">
        <v>0.48694999999999999</v>
      </c>
      <c r="J63" s="15">
        <v>0.48710599999999998</v>
      </c>
      <c r="K63" s="15">
        <v>0.50792899999999996</v>
      </c>
      <c r="L63" s="15">
        <v>1</v>
      </c>
      <c r="N63" s="12" t="s">
        <v>19</v>
      </c>
      <c r="O63" s="16">
        <v>0.12275899680576974</v>
      </c>
      <c r="R63" s="12" t="s">
        <v>19</v>
      </c>
      <c r="S63" s="15">
        <v>0.11829532831163034</v>
      </c>
      <c r="T63" s="15">
        <v>0.11014035272765509</v>
      </c>
      <c r="U63" s="15">
        <v>0.10581932885886056</v>
      </c>
      <c r="V63" s="15">
        <v>9.9788518836539594E-2</v>
      </c>
      <c r="W63" s="15">
        <v>8.1374651650056265E-2</v>
      </c>
      <c r="X63" s="15">
        <v>8.7240952990712578E-2</v>
      </c>
      <c r="Y63" s="15">
        <v>0.11890425795406201</v>
      </c>
      <c r="Z63" s="15">
        <v>8.9438065384451121E-2</v>
      </c>
      <c r="AA63" s="15">
        <v>8.655339005379234E-2</v>
      </c>
      <c r="AB63" s="15">
        <v>0.16121343394800003</v>
      </c>
    </row>
    <row r="64" spans="2:28" ht="18" thickBot="1" x14ac:dyDescent="0.4">
      <c r="N64" s="22" t="s">
        <v>52</v>
      </c>
      <c r="O64" s="50">
        <f>SUM(W_i)</f>
        <v>0.99999999994128053</v>
      </c>
    </row>
    <row r="65" spans="2:12" ht="21" x14ac:dyDescent="0.4">
      <c r="B65" s="5" t="s">
        <v>1</v>
      </c>
    </row>
    <row r="66" spans="2:12" ht="7.2" customHeight="1" x14ac:dyDescent="0.4">
      <c r="B66" s="5"/>
    </row>
    <row r="67" spans="2:12" ht="21" x14ac:dyDescent="0.4">
      <c r="B67" s="5" t="s">
        <v>6</v>
      </c>
    </row>
    <row r="68" spans="2:12" ht="32.4" x14ac:dyDescent="0.4">
      <c r="B68" s="5"/>
      <c r="C68" s="6" t="s">
        <v>9</v>
      </c>
    </row>
    <row r="69" spans="2:12" ht="4.2" customHeight="1" x14ac:dyDescent="0.4">
      <c r="B69" s="5"/>
    </row>
    <row r="70" spans="2:12" ht="21" x14ac:dyDescent="0.4">
      <c r="B70" s="5" t="s">
        <v>7</v>
      </c>
    </row>
    <row r="71" spans="2:12" ht="32.4" x14ac:dyDescent="0.4">
      <c r="C71" s="24" t="s">
        <v>38</v>
      </c>
    </row>
    <row r="72" spans="2:12" ht="11.4" customHeight="1" x14ac:dyDescent="0.4"/>
    <row r="73" spans="2:12" ht="39.6" customHeight="1" x14ac:dyDescent="0.4">
      <c r="B73" s="18" t="s">
        <v>44</v>
      </c>
      <c r="C73" s="19"/>
      <c r="D73" s="19"/>
      <c r="F73" s="51" t="s">
        <v>46</v>
      </c>
      <c r="G73" s="51"/>
      <c r="H73" s="30"/>
      <c r="I73" s="51" t="s">
        <v>45</v>
      </c>
      <c r="J73" s="51"/>
      <c r="K73" s="52"/>
      <c r="L73" s="30"/>
    </row>
    <row r="74" spans="2:12" ht="6.6" customHeight="1" thickBot="1" x14ac:dyDescent="0.45">
      <c r="B74" s="1"/>
    </row>
    <row r="75" spans="2:12" ht="18" thickBot="1" x14ac:dyDescent="0.45">
      <c r="B75" s="7" t="s">
        <v>26</v>
      </c>
      <c r="C75" s="8" t="s">
        <v>33</v>
      </c>
      <c r="D75" s="31" t="s">
        <v>47</v>
      </c>
      <c r="F75">
        <f t="array" ref="F75">MMULT(MMULT(TRANSPOSE(W_i),cov),W_i)</f>
        <v>5.2430160509684418E-4</v>
      </c>
      <c r="I75" s="7" t="s">
        <v>26</v>
      </c>
      <c r="J75" s="8" t="s">
        <v>35</v>
      </c>
      <c r="L75" s="26"/>
    </row>
    <row r="76" spans="2:12" x14ac:dyDescent="0.4">
      <c r="B76" s="10" t="s">
        <v>10</v>
      </c>
      <c r="C76" s="27">
        <f t="array" ref="C76:C85">MMULT(C40:L49,O54:O63)</f>
        <v>6.4012023417635581E-4</v>
      </c>
      <c r="D76" s="27">
        <f>C76*O54</f>
        <v>5.3798648092700439E-5</v>
      </c>
      <c r="I76" s="10" t="s">
        <v>10</v>
      </c>
      <c r="J76" s="20">
        <f t="shared" ref="J76:J85" si="1">D76/$F$75</f>
        <v>0.1026101151888773</v>
      </c>
    </row>
    <row r="77" spans="2:12" x14ac:dyDescent="0.4">
      <c r="B77" s="11" t="s">
        <v>11</v>
      </c>
      <c r="C77" s="28">
        <v>6.3356237401226566E-4</v>
      </c>
      <c r="D77" s="28">
        <f t="shared" ref="D77:D85" si="2">C77*O55</f>
        <v>5.5918825414233798E-5</v>
      </c>
      <c r="I77" s="11" t="s">
        <v>11</v>
      </c>
      <c r="J77" s="20">
        <f t="shared" si="1"/>
        <v>0.10665392756885607</v>
      </c>
    </row>
    <row r="78" spans="2:12" x14ac:dyDescent="0.4">
      <c r="B78" s="11" t="s">
        <v>12</v>
      </c>
      <c r="C78" s="28">
        <v>6.0359189188229859E-4</v>
      </c>
      <c r="D78" s="28">
        <f t="shared" si="2"/>
        <v>5.6245647141365412E-5</v>
      </c>
      <c r="I78" s="11" t="s">
        <v>12</v>
      </c>
      <c r="J78" s="20">
        <f t="shared" si="1"/>
        <v>0.10727727436763469</v>
      </c>
    </row>
    <row r="79" spans="2:12" x14ac:dyDescent="0.4">
      <c r="B79" s="11" t="s">
        <v>13</v>
      </c>
      <c r="C79" s="28">
        <v>6.0602378278928112E-4</v>
      </c>
      <c r="D79" s="28">
        <f t="shared" si="2"/>
        <v>5.661614062792089E-5</v>
      </c>
      <c r="I79" s="11" t="s">
        <v>13</v>
      </c>
      <c r="J79" s="20">
        <f t="shared" si="1"/>
        <v>0.10798391627556295</v>
      </c>
    </row>
    <row r="80" spans="2:12" x14ac:dyDescent="0.4">
      <c r="B80" s="11" t="s">
        <v>14</v>
      </c>
      <c r="C80" s="28">
        <v>3.4830293777252558E-4</v>
      </c>
      <c r="D80" s="28">
        <f t="shared" si="2"/>
        <v>4.213503594498145E-5</v>
      </c>
      <c r="I80" s="11" t="s">
        <v>14</v>
      </c>
      <c r="J80" s="20">
        <f t="shared" si="1"/>
        <v>8.0364117781403038E-2</v>
      </c>
    </row>
    <row r="81" spans="2:10" x14ac:dyDescent="0.4">
      <c r="B81" s="11" t="s">
        <v>15</v>
      </c>
      <c r="C81" s="28">
        <v>4.2148647414106798E-4</v>
      </c>
      <c r="D81" s="28">
        <f t="shared" si="2"/>
        <v>4.9148631081071533E-5</v>
      </c>
      <c r="I81" s="11" t="s">
        <v>15</v>
      </c>
      <c r="J81" s="20">
        <f t="shared" si="1"/>
        <v>9.3741141746062837E-2</v>
      </c>
    </row>
    <row r="82" spans="2:10" x14ac:dyDescent="0.4">
      <c r="B82" s="11" t="s">
        <v>16</v>
      </c>
      <c r="C82" s="28">
        <v>7.3425637502072842E-4</v>
      </c>
      <c r="D82" s="28">
        <f t="shared" si="2"/>
        <v>4.9602472305867915E-5</v>
      </c>
      <c r="I82" s="11" t="s">
        <v>16</v>
      </c>
      <c r="J82" s="20">
        <f t="shared" si="1"/>
        <v>9.4606752723379137E-2</v>
      </c>
    </row>
    <row r="83" spans="2:10" x14ac:dyDescent="0.4">
      <c r="B83" s="11" t="s">
        <v>17</v>
      </c>
      <c r="C83" s="28">
        <v>5.5811886066161329E-4</v>
      </c>
      <c r="D83" s="28">
        <f t="shared" si="2"/>
        <v>5.638097855606801E-5</v>
      </c>
      <c r="I83" s="11" t="s">
        <v>17</v>
      </c>
      <c r="J83" s="20">
        <f t="shared" si="1"/>
        <v>0.10753539185838241</v>
      </c>
    </row>
    <row r="84" spans="2:10" x14ac:dyDescent="0.4">
      <c r="B84" s="11" t="s">
        <v>18</v>
      </c>
      <c r="C84" s="28">
        <v>4.7338690953230273E-4</v>
      </c>
      <c r="D84" s="28">
        <f t="shared" si="2"/>
        <v>5.3101533369165842E-5</v>
      </c>
      <c r="I84" s="11" t="s">
        <v>18</v>
      </c>
      <c r="J84" s="20">
        <f t="shared" si="1"/>
        <v>0.10128050887686567</v>
      </c>
    </row>
    <row r="85" spans="2:10" ht="18" thickBot="1" x14ac:dyDescent="0.45">
      <c r="B85" s="12" t="s">
        <v>19</v>
      </c>
      <c r="C85" s="29">
        <v>4.1832935996309221E-4</v>
      </c>
      <c r="D85" s="29">
        <f t="shared" si="2"/>
        <v>5.1353692563468936E-5</v>
      </c>
      <c r="I85" s="12" t="s">
        <v>19</v>
      </c>
      <c r="J85" s="21">
        <f t="shared" si="1"/>
        <v>9.7946853612975976E-2</v>
      </c>
    </row>
    <row r="86" spans="2:10" ht="18" thickBot="1" x14ac:dyDescent="0.45">
      <c r="I86" s="22" t="s">
        <v>34</v>
      </c>
      <c r="J86" s="23">
        <f>SUM(J76:J85)</f>
        <v>1.0000000000000002</v>
      </c>
    </row>
    <row r="89" spans="2:10" ht="21" x14ac:dyDescent="0.4">
      <c r="B89" s="3" t="s">
        <v>37</v>
      </c>
    </row>
    <row r="90" spans="2:10" ht="21" x14ac:dyDescent="0.4">
      <c r="B90" s="4"/>
    </row>
    <row r="91" spans="2:10" ht="21" x14ac:dyDescent="0.4">
      <c r="B91" s="5" t="s">
        <v>0</v>
      </c>
    </row>
    <row r="92" spans="2:10" ht="21" x14ac:dyDescent="0.4">
      <c r="B92" s="5" t="s">
        <v>36</v>
      </c>
    </row>
    <row r="93" spans="2:10" ht="21" x14ac:dyDescent="0.4">
      <c r="B93" s="5"/>
    </row>
    <row r="94" spans="2:10" ht="21" x14ac:dyDescent="0.4">
      <c r="B94" s="5" t="s">
        <v>1</v>
      </c>
    </row>
    <row r="95" spans="2:10" ht="21" x14ac:dyDescent="0.4">
      <c r="B95" s="5" t="s">
        <v>41</v>
      </c>
    </row>
    <row r="98" spans="2:11" x14ac:dyDescent="0.4">
      <c r="E98" s="25" t="s">
        <v>39</v>
      </c>
      <c r="G98" s="25" t="s">
        <v>42</v>
      </c>
      <c r="H98" s="19" t="s">
        <v>40</v>
      </c>
    </row>
    <row r="101" spans="2:11" ht="18" thickBot="1" x14ac:dyDescent="0.45"/>
    <row r="102" spans="2:11" ht="18" thickBot="1" x14ac:dyDescent="0.45">
      <c r="B102" s="7" t="s">
        <v>26</v>
      </c>
      <c r="C102" s="32" t="s">
        <v>33</v>
      </c>
      <c r="D102" s="32" t="s">
        <v>48</v>
      </c>
      <c r="E102" s="34" t="s">
        <v>49</v>
      </c>
      <c r="F102" s="34" t="s">
        <v>50</v>
      </c>
      <c r="H102" s="36"/>
      <c r="I102" s="35" t="s">
        <v>51</v>
      </c>
    </row>
    <row r="103" spans="2:11" x14ac:dyDescent="0.4">
      <c r="B103" s="10" t="s">
        <v>10</v>
      </c>
      <c r="C103" s="33">
        <f>C76</f>
        <v>6.4012023417635581E-4</v>
      </c>
      <c r="D103" s="33">
        <f t="shared" ref="D103:D112" si="3">D76</f>
        <v>5.3798648092700439E-5</v>
      </c>
      <c r="E103" s="27">
        <v>5.6562000000000005E-5</v>
      </c>
      <c r="F103" s="38">
        <f>(D103-E103)^2</f>
        <v>7.6361137635761483E-12</v>
      </c>
      <c r="I103" s="41">
        <f>SUM(F103:F112)</f>
        <v>3.5881721836813807E-10</v>
      </c>
      <c r="K103" s="37"/>
    </row>
    <row r="104" spans="2:11" x14ac:dyDescent="0.4">
      <c r="B104" s="11" t="s">
        <v>11</v>
      </c>
      <c r="C104" s="28">
        <f t="shared" ref="C104" si="4">C77</f>
        <v>6.3356237401226566E-4</v>
      </c>
      <c r="D104" s="28">
        <f t="shared" si="3"/>
        <v>5.5918825414233798E-5</v>
      </c>
      <c r="E104" s="28">
        <v>5.6562000000000005E-5</v>
      </c>
      <c r="F104" s="39">
        <f t="shared" ref="F104:F112" si="5">(D104-E104)^2</f>
        <v>4.1367354777553198E-13</v>
      </c>
      <c r="K104" s="37"/>
    </row>
    <row r="105" spans="2:11" x14ac:dyDescent="0.4">
      <c r="B105" s="11" t="s">
        <v>12</v>
      </c>
      <c r="C105" s="28">
        <f t="shared" ref="C105" si="6">C78</f>
        <v>6.0359189188229859E-4</v>
      </c>
      <c r="D105" s="28">
        <f t="shared" si="3"/>
        <v>5.6245647141365412E-5</v>
      </c>
      <c r="E105" s="28">
        <v>5.6562000000000005E-5</v>
      </c>
      <c r="F105" s="39">
        <f t="shared" si="5"/>
        <v>1.0007913116627865E-13</v>
      </c>
      <c r="K105" s="37"/>
    </row>
    <row r="106" spans="2:11" x14ac:dyDescent="0.4">
      <c r="B106" s="11" t="s">
        <v>13</v>
      </c>
      <c r="C106" s="28">
        <f t="shared" ref="C106" si="7">C79</f>
        <v>6.0602378278928112E-4</v>
      </c>
      <c r="D106" s="28">
        <f t="shared" si="3"/>
        <v>5.661614062792089E-5</v>
      </c>
      <c r="E106" s="28">
        <v>5.6562000000000005E-5</v>
      </c>
      <c r="F106" s="39">
        <f t="shared" si="5"/>
        <v>2.9312075916677168E-15</v>
      </c>
      <c r="K106" s="37"/>
    </row>
    <row r="107" spans="2:11" x14ac:dyDescent="0.4">
      <c r="B107" s="11" t="s">
        <v>14</v>
      </c>
      <c r="C107" s="28">
        <f t="shared" ref="C107" si="8">C80</f>
        <v>3.4830293777252558E-4</v>
      </c>
      <c r="D107" s="28">
        <f t="shared" si="3"/>
        <v>4.213503594498145E-5</v>
      </c>
      <c r="E107" s="28">
        <v>5.6562000000000005E-5</v>
      </c>
      <c r="F107" s="39">
        <f t="shared" si="5"/>
        <v>2.0813729184479743E-10</v>
      </c>
      <c r="K107" s="37"/>
    </row>
    <row r="108" spans="2:11" x14ac:dyDescent="0.4">
      <c r="B108" s="11" t="s">
        <v>15</v>
      </c>
      <c r="C108" s="28">
        <f t="shared" ref="C108" si="9">C81</f>
        <v>4.2148647414106798E-4</v>
      </c>
      <c r="D108" s="28">
        <f t="shared" si="3"/>
        <v>4.9148631081071533E-5</v>
      </c>
      <c r="E108" s="28">
        <v>5.6562000000000005E-5</v>
      </c>
      <c r="F108" s="39">
        <f t="shared" si="5"/>
        <v>5.4958038728134699E-11</v>
      </c>
      <c r="K108" s="37"/>
    </row>
    <row r="109" spans="2:11" x14ac:dyDescent="0.4">
      <c r="B109" s="11" t="s">
        <v>16</v>
      </c>
      <c r="C109" s="28">
        <f t="shared" ref="C109" si="10">C82</f>
        <v>7.3425637502072842E-4</v>
      </c>
      <c r="D109" s="28">
        <f t="shared" si="3"/>
        <v>4.9602472305867915E-5</v>
      </c>
      <c r="E109" s="28">
        <v>5.6562000000000005E-5</v>
      </c>
      <c r="F109" s="39">
        <f t="shared" si="5"/>
        <v>4.8435025725391521E-11</v>
      </c>
      <c r="K109" s="37"/>
    </row>
    <row r="110" spans="2:11" x14ac:dyDescent="0.4">
      <c r="B110" s="11" t="s">
        <v>17</v>
      </c>
      <c r="C110" s="28">
        <f t="shared" ref="C110" si="11">C83</f>
        <v>5.5811886066161329E-4</v>
      </c>
      <c r="D110" s="28">
        <f t="shared" si="3"/>
        <v>5.638097855606801E-5</v>
      </c>
      <c r="E110" s="28">
        <v>5.6562000000000005E-5</v>
      </c>
      <c r="F110" s="39">
        <f t="shared" si="5"/>
        <v>3.2768763163224419E-14</v>
      </c>
      <c r="K110" s="37"/>
    </row>
    <row r="111" spans="2:11" x14ac:dyDescent="0.4">
      <c r="B111" s="11" t="s">
        <v>18</v>
      </c>
      <c r="C111" s="28">
        <f t="shared" ref="C111" si="12">C84</f>
        <v>4.7338690953230273E-4</v>
      </c>
      <c r="D111" s="28">
        <f t="shared" si="3"/>
        <v>5.3101533369165842E-5</v>
      </c>
      <c r="E111" s="28">
        <v>5.6562000000000005E-5</v>
      </c>
      <c r="F111" s="39">
        <f t="shared" si="5"/>
        <v>1.1974829303116742E-11</v>
      </c>
      <c r="K111" s="37"/>
    </row>
    <row r="112" spans="2:11" ht="18" thickBot="1" x14ac:dyDescent="0.45">
      <c r="B112" s="12" t="s">
        <v>19</v>
      </c>
      <c r="C112" s="29">
        <f t="shared" ref="C112" si="13">C85</f>
        <v>4.1832935996309221E-4</v>
      </c>
      <c r="D112" s="29">
        <f t="shared" si="3"/>
        <v>5.1353692563468936E-5</v>
      </c>
      <c r="E112" s="29">
        <v>5.6562000000000005E-5</v>
      </c>
      <c r="F112" s="40">
        <f t="shared" si="5"/>
        <v>2.712646635342483E-11</v>
      </c>
      <c r="K112" s="37"/>
    </row>
    <row r="113" spans="11:11" x14ac:dyDescent="0.4">
      <c r="K113" s="37"/>
    </row>
  </sheetData>
  <scenarios current="0">
    <scenario name="Risk Parity" count="10" user="Ss Yoo" comment="만든 사람 Ss Yoo 날짜 12/7/2024">
      <inputCells r="O54" val="0.1" numFmtId="177"/>
      <inputCells r="O55" val="0.1" numFmtId="177"/>
      <inputCells r="O56" val="0.1" numFmtId="177"/>
      <inputCells r="O57" val="0.1" numFmtId="177"/>
      <inputCells r="O58" val="0.1" numFmtId="177"/>
      <inputCells r="O59" val="0.1" numFmtId="177"/>
      <inputCells r="O60" val="0.1" numFmtId="177"/>
      <inputCells r="O61" val="0.1" numFmtId="177"/>
      <inputCells r="O62" val="0.1" numFmtId="177"/>
      <inputCells r="O63" val="0.1" numFmtId="177"/>
    </scenario>
  </scenarios>
  <dataConsolidate/>
  <mergeCells count="2">
    <mergeCell ref="F73:G73"/>
    <mergeCell ref="I73:K7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B29"/>
  <sheetViews>
    <sheetView topLeftCell="C3" workbookViewId="0">
      <selection activeCell="S7" sqref="S7:AB7"/>
    </sheetView>
  </sheetViews>
  <sheetFormatPr defaultRowHeight="17.399999999999999" x14ac:dyDescent="0.4"/>
  <cols>
    <col min="16" max="16" width="12.796875" bestFit="1" customWidth="1"/>
  </cols>
  <sheetData>
    <row r="7" spans="2:28" x14ac:dyDescent="0.4">
      <c r="B7" t="s">
        <v>128</v>
      </c>
      <c r="C7">
        <v>1</v>
      </c>
      <c r="D7">
        <v>0.72811800000000004</v>
      </c>
      <c r="E7">
        <v>0.68747400000000003</v>
      </c>
      <c r="F7">
        <v>0.53390000000000004</v>
      </c>
      <c r="G7">
        <v>0.48522399999999999</v>
      </c>
      <c r="H7">
        <v>0.50782799999999995</v>
      </c>
      <c r="I7">
        <v>0.603267</v>
      </c>
      <c r="J7">
        <v>0.51158599999999999</v>
      </c>
      <c r="K7">
        <v>0.46626099999999998</v>
      </c>
      <c r="L7">
        <v>0.49033100000000002</v>
      </c>
      <c r="P7" t="s">
        <v>128</v>
      </c>
      <c r="Q7">
        <v>3.7851000000000003E-2</v>
      </c>
      <c r="S7">
        <f t="array" ref="S7:AB7">TRANSPOSE(Q7:Q16)</f>
        <v>3.7851000000000003E-2</v>
      </c>
      <c r="T7">
        <v>3.1420999999999998E-2</v>
      </c>
      <c r="U7">
        <v>2.8604999999999998E-2</v>
      </c>
      <c r="V7">
        <v>2.9676000000000001E-2</v>
      </c>
      <c r="W7">
        <v>1.8669000000000002E-2</v>
      </c>
      <c r="X7">
        <v>2.2481000000000001E-2</v>
      </c>
      <c r="Y7">
        <v>3.8309999999999997E-2</v>
      </c>
      <c r="Z7">
        <v>2.8806999999999999E-2</v>
      </c>
      <c r="AA7">
        <v>2.6734999999999998E-2</v>
      </c>
      <c r="AB7">
        <v>2.5293E-2</v>
      </c>
    </row>
    <row r="8" spans="2:28" x14ac:dyDescent="0.4">
      <c r="B8" t="s">
        <v>129</v>
      </c>
      <c r="C8">
        <v>0.72811800000000004</v>
      </c>
      <c r="D8">
        <v>1</v>
      </c>
      <c r="E8">
        <v>0.86906399999999995</v>
      </c>
      <c r="F8">
        <v>0.77323600000000003</v>
      </c>
      <c r="G8">
        <v>0.62098399999999998</v>
      </c>
      <c r="H8">
        <v>0.64654599999999995</v>
      </c>
      <c r="I8">
        <v>0.75136499999999995</v>
      </c>
      <c r="J8">
        <v>0.73200100000000001</v>
      </c>
      <c r="K8">
        <v>0.578233</v>
      </c>
      <c r="L8">
        <v>0.54995300000000003</v>
      </c>
      <c r="P8" t="s">
        <v>129</v>
      </c>
      <c r="Q8">
        <v>3.1420999999999998E-2</v>
      </c>
    </row>
    <row r="9" spans="2:28" x14ac:dyDescent="0.4">
      <c r="B9" t="s">
        <v>130</v>
      </c>
      <c r="C9">
        <v>0.68747400000000003</v>
      </c>
      <c r="D9">
        <v>0.86906399999999995</v>
      </c>
      <c r="E9">
        <v>1</v>
      </c>
      <c r="F9">
        <v>0.83935499999999996</v>
      </c>
      <c r="G9">
        <v>0.69779999999999998</v>
      </c>
      <c r="H9">
        <v>0.69981000000000004</v>
      </c>
      <c r="I9">
        <v>0.83596999999999999</v>
      </c>
      <c r="J9">
        <v>0.77793400000000001</v>
      </c>
      <c r="K9">
        <v>0.62341299999999999</v>
      </c>
      <c r="L9">
        <v>0.58039300000000005</v>
      </c>
      <c r="P9" t="s">
        <v>130</v>
      </c>
      <c r="Q9">
        <v>2.8604999999999998E-2</v>
      </c>
    </row>
    <row r="10" spans="2:28" x14ac:dyDescent="0.4">
      <c r="B10" t="s">
        <v>131</v>
      </c>
      <c r="C10">
        <v>0.53390000000000004</v>
      </c>
      <c r="D10">
        <v>0.77323600000000003</v>
      </c>
      <c r="E10">
        <v>0.83935499999999996</v>
      </c>
      <c r="F10">
        <v>1</v>
      </c>
      <c r="G10">
        <v>0.68942800000000004</v>
      </c>
      <c r="H10">
        <v>0.68549899999999997</v>
      </c>
      <c r="I10">
        <v>0.77479600000000004</v>
      </c>
      <c r="J10">
        <v>0.84997699999999998</v>
      </c>
      <c r="K10">
        <v>0.69827899999999998</v>
      </c>
      <c r="L10">
        <v>0.527563</v>
      </c>
      <c r="P10" t="s">
        <v>131</v>
      </c>
      <c r="Q10">
        <v>2.9676000000000001E-2</v>
      </c>
    </row>
    <row r="11" spans="2:28" x14ac:dyDescent="0.4">
      <c r="B11" t="s">
        <v>132</v>
      </c>
      <c r="C11">
        <v>0.48522399999999999</v>
      </c>
      <c r="D11">
        <v>0.62098399999999998</v>
      </c>
      <c r="E11">
        <v>0.69779999999999998</v>
      </c>
      <c r="F11">
        <v>0.68942800000000004</v>
      </c>
      <c r="G11">
        <v>1</v>
      </c>
      <c r="H11">
        <v>0.74392999999999998</v>
      </c>
      <c r="I11">
        <v>0.59962899999999997</v>
      </c>
      <c r="J11">
        <v>0.63475300000000001</v>
      </c>
      <c r="K11">
        <v>0.62859299999999996</v>
      </c>
      <c r="L11">
        <v>0.68386000000000002</v>
      </c>
      <c r="P11" t="s">
        <v>132</v>
      </c>
      <c r="Q11">
        <v>1.8669000000000002E-2</v>
      </c>
    </row>
    <row r="12" spans="2:28" x14ac:dyDescent="0.4">
      <c r="B12" t="s">
        <v>133</v>
      </c>
      <c r="C12">
        <v>0.50782799999999995</v>
      </c>
      <c r="D12">
        <v>0.64654599999999995</v>
      </c>
      <c r="E12">
        <v>0.69981000000000004</v>
      </c>
      <c r="F12">
        <v>0.68549899999999997</v>
      </c>
      <c r="G12">
        <v>0.74392999999999998</v>
      </c>
      <c r="H12">
        <v>1</v>
      </c>
      <c r="I12">
        <v>0.64309700000000003</v>
      </c>
      <c r="J12">
        <v>0.667327</v>
      </c>
      <c r="K12">
        <v>0.59329600000000005</v>
      </c>
      <c r="L12">
        <v>0.60884099999999997</v>
      </c>
      <c r="P12" t="s">
        <v>133</v>
      </c>
      <c r="Q12">
        <v>2.2481000000000001E-2</v>
      </c>
    </row>
    <row r="13" spans="2:28" x14ac:dyDescent="0.4">
      <c r="B13" t="s">
        <v>134</v>
      </c>
      <c r="C13">
        <v>0.603267</v>
      </c>
      <c r="D13">
        <v>0.75136499999999995</v>
      </c>
      <c r="E13">
        <v>0.83596999999999999</v>
      </c>
      <c r="F13">
        <v>0.77479600000000004</v>
      </c>
      <c r="G13">
        <v>0.59962899999999997</v>
      </c>
      <c r="H13">
        <v>0.64309700000000003</v>
      </c>
      <c r="I13">
        <v>1</v>
      </c>
      <c r="J13">
        <v>0.64719000000000004</v>
      </c>
      <c r="K13">
        <v>0.58774899999999997</v>
      </c>
      <c r="L13">
        <v>0.48694999999999999</v>
      </c>
      <c r="P13" t="s">
        <v>134</v>
      </c>
      <c r="Q13">
        <v>3.8309999999999997E-2</v>
      </c>
    </row>
    <row r="14" spans="2:28" x14ac:dyDescent="0.4">
      <c r="B14" t="s">
        <v>135</v>
      </c>
      <c r="C14">
        <v>0.51158599999999999</v>
      </c>
      <c r="D14">
        <v>0.73200100000000001</v>
      </c>
      <c r="E14">
        <v>0.77793400000000001</v>
      </c>
      <c r="F14">
        <v>0.84997699999999998</v>
      </c>
      <c r="G14">
        <v>0.63475300000000001</v>
      </c>
      <c r="H14">
        <v>0.667327</v>
      </c>
      <c r="I14">
        <v>0.64719000000000004</v>
      </c>
      <c r="J14">
        <v>1</v>
      </c>
      <c r="K14">
        <v>0.66888800000000004</v>
      </c>
      <c r="L14">
        <v>0.48710599999999998</v>
      </c>
      <c r="P14" t="s">
        <v>135</v>
      </c>
      <c r="Q14">
        <v>2.8806999999999999E-2</v>
      </c>
    </row>
    <row r="15" spans="2:28" x14ac:dyDescent="0.4">
      <c r="B15" t="s">
        <v>136</v>
      </c>
      <c r="C15">
        <v>0.46626099999999998</v>
      </c>
      <c r="D15">
        <v>0.578233</v>
      </c>
      <c r="E15">
        <v>0.62341299999999999</v>
      </c>
      <c r="F15">
        <v>0.69827899999999998</v>
      </c>
      <c r="G15">
        <v>0.62859299999999996</v>
      </c>
      <c r="H15">
        <v>0.59329600000000005</v>
      </c>
      <c r="I15">
        <v>0.58774899999999997</v>
      </c>
      <c r="J15">
        <v>0.66888800000000004</v>
      </c>
      <c r="K15">
        <v>1</v>
      </c>
      <c r="L15">
        <v>0.50792899999999996</v>
      </c>
      <c r="P15" t="s">
        <v>136</v>
      </c>
      <c r="Q15">
        <v>2.6734999999999998E-2</v>
      </c>
    </row>
    <row r="16" spans="2:28" x14ac:dyDescent="0.4">
      <c r="B16" t="s">
        <v>137</v>
      </c>
      <c r="C16">
        <v>0.49033100000000002</v>
      </c>
      <c r="D16">
        <v>0.54995300000000003</v>
      </c>
      <c r="E16">
        <v>0.58039300000000005</v>
      </c>
      <c r="F16">
        <v>0.527563</v>
      </c>
      <c r="G16">
        <v>0.68386000000000002</v>
      </c>
      <c r="H16">
        <v>0.60884099999999997</v>
      </c>
      <c r="I16">
        <v>0.48694999999999999</v>
      </c>
      <c r="J16">
        <v>0.48710599999999998</v>
      </c>
      <c r="K16">
        <v>0.50792899999999996</v>
      </c>
      <c r="L16">
        <v>1</v>
      </c>
      <c r="P16" t="s">
        <v>137</v>
      </c>
      <c r="Q16">
        <v>2.5293E-2</v>
      </c>
    </row>
    <row r="20" spans="2:16" x14ac:dyDescent="0.4">
      <c r="B20" t="s">
        <v>128</v>
      </c>
      <c r="C20">
        <v>1.433E-3</v>
      </c>
      <c r="D20">
        <v>8.6600000000000002E-4</v>
      </c>
      <c r="E20">
        <v>7.4399999999999998E-4</v>
      </c>
      <c r="F20">
        <v>5.9999999999999995E-4</v>
      </c>
      <c r="G20">
        <v>3.4299999999999999E-4</v>
      </c>
      <c r="H20">
        <v>4.3199999999999998E-4</v>
      </c>
      <c r="I20">
        <v>8.7500000000000002E-4</v>
      </c>
      <c r="J20">
        <v>5.5800000000000001E-4</v>
      </c>
      <c r="K20">
        <v>4.7199999999999998E-4</v>
      </c>
      <c r="L20">
        <v>4.6900000000000002E-4</v>
      </c>
    </row>
    <row r="21" spans="2:16" x14ac:dyDescent="0.4">
      <c r="B21" t="s">
        <v>129</v>
      </c>
      <c r="C21">
        <v>8.6600000000000002E-4</v>
      </c>
      <c r="D21">
        <v>9.8700000000000003E-4</v>
      </c>
      <c r="E21">
        <v>7.8100000000000001E-4</v>
      </c>
      <c r="F21">
        <v>7.2099999999999996E-4</v>
      </c>
      <c r="G21">
        <v>3.6400000000000001E-4</v>
      </c>
      <c r="H21">
        <v>4.57E-4</v>
      </c>
      <c r="I21">
        <v>9.0399999999999996E-4</v>
      </c>
      <c r="J21">
        <v>6.6299999999999996E-4</v>
      </c>
      <c r="K21">
        <v>4.86E-4</v>
      </c>
      <c r="L21">
        <v>4.37E-4</v>
      </c>
    </row>
    <row r="22" spans="2:16" x14ac:dyDescent="0.4">
      <c r="B22" t="s">
        <v>130</v>
      </c>
      <c r="C22">
        <v>7.4399999999999998E-4</v>
      </c>
      <c r="D22">
        <v>7.8100000000000001E-4</v>
      </c>
      <c r="E22">
        <v>8.1800000000000004E-4</v>
      </c>
      <c r="F22">
        <v>7.1299999999999998E-4</v>
      </c>
      <c r="G22">
        <v>3.7300000000000001E-4</v>
      </c>
      <c r="H22">
        <v>4.4999999999999999E-4</v>
      </c>
      <c r="I22">
        <v>9.1600000000000004E-4</v>
      </c>
      <c r="J22">
        <v>6.4099999999999997E-4</v>
      </c>
      <c r="K22">
        <v>4.7699999999999999E-4</v>
      </c>
      <c r="L22">
        <v>4.2000000000000002E-4</v>
      </c>
    </row>
    <row r="23" spans="2:16" x14ac:dyDescent="0.4">
      <c r="B23" t="s">
        <v>131</v>
      </c>
      <c r="C23">
        <v>5.9999999999999995E-4</v>
      </c>
      <c r="D23">
        <v>7.2099999999999996E-4</v>
      </c>
      <c r="E23">
        <v>7.1299999999999998E-4</v>
      </c>
      <c r="F23">
        <v>8.8099999999999995E-4</v>
      </c>
      <c r="G23">
        <v>3.8200000000000002E-4</v>
      </c>
      <c r="H23">
        <v>4.57E-4</v>
      </c>
      <c r="I23">
        <v>8.8099999999999995E-4</v>
      </c>
      <c r="J23">
        <v>7.27E-4</v>
      </c>
      <c r="K23">
        <v>5.5400000000000002E-4</v>
      </c>
      <c r="L23">
        <v>3.9599999999999998E-4</v>
      </c>
    </row>
    <row r="24" spans="2:16" x14ac:dyDescent="0.4">
      <c r="B24" t="s">
        <v>132</v>
      </c>
      <c r="C24">
        <v>3.4299999999999999E-4</v>
      </c>
      <c r="D24">
        <v>3.6400000000000001E-4</v>
      </c>
      <c r="E24">
        <v>3.7300000000000001E-4</v>
      </c>
      <c r="F24">
        <v>3.8200000000000002E-4</v>
      </c>
      <c r="G24">
        <v>3.4900000000000003E-4</v>
      </c>
      <c r="H24">
        <v>3.1199999999999999E-4</v>
      </c>
      <c r="I24">
        <v>4.2900000000000002E-4</v>
      </c>
      <c r="J24">
        <v>3.4099999999999999E-4</v>
      </c>
      <c r="K24">
        <v>3.1399999999999999E-4</v>
      </c>
      <c r="L24">
        <v>3.2299999999999999E-4</v>
      </c>
    </row>
    <row r="25" spans="2:16" x14ac:dyDescent="0.4">
      <c r="B25" t="s">
        <v>133</v>
      </c>
      <c r="C25">
        <v>4.3199999999999998E-4</v>
      </c>
      <c r="D25">
        <v>4.57E-4</v>
      </c>
      <c r="E25">
        <v>4.4999999999999999E-4</v>
      </c>
      <c r="F25">
        <v>4.57E-4</v>
      </c>
      <c r="G25">
        <v>3.1199999999999999E-4</v>
      </c>
      <c r="H25">
        <v>5.0500000000000002E-4</v>
      </c>
      <c r="I25">
        <v>5.5400000000000002E-4</v>
      </c>
      <c r="J25">
        <v>4.3199999999999998E-4</v>
      </c>
      <c r="K25">
        <v>3.57E-4</v>
      </c>
      <c r="L25">
        <v>3.4600000000000001E-4</v>
      </c>
    </row>
    <row r="26" spans="2:16" x14ac:dyDescent="0.4">
      <c r="B26" t="s">
        <v>134</v>
      </c>
      <c r="C26">
        <v>8.7500000000000002E-4</v>
      </c>
      <c r="D26">
        <v>9.0399999999999996E-4</v>
      </c>
      <c r="E26">
        <v>9.1600000000000004E-4</v>
      </c>
      <c r="F26">
        <v>8.8099999999999995E-4</v>
      </c>
      <c r="G26">
        <v>4.2900000000000002E-4</v>
      </c>
      <c r="H26">
        <v>5.5400000000000002E-4</v>
      </c>
      <c r="I26">
        <v>1.4679999999999999E-3</v>
      </c>
      <c r="J26">
        <v>7.1400000000000001E-4</v>
      </c>
      <c r="K26">
        <v>6.02E-4</v>
      </c>
      <c r="L26">
        <v>4.7199999999999998E-4</v>
      </c>
      <c r="P26">
        <f>MMULT(C20:L29,C20:L29)</f>
        <v>5.5409880000000005E-6</v>
      </c>
    </row>
    <row r="27" spans="2:16" x14ac:dyDescent="0.4">
      <c r="B27" t="s">
        <v>135</v>
      </c>
      <c r="C27">
        <v>5.5800000000000001E-4</v>
      </c>
      <c r="D27">
        <v>6.6299999999999996E-4</v>
      </c>
      <c r="E27">
        <v>6.4099999999999997E-4</v>
      </c>
      <c r="F27">
        <v>7.27E-4</v>
      </c>
      <c r="G27">
        <v>3.4099999999999999E-4</v>
      </c>
      <c r="H27">
        <v>4.3199999999999998E-4</v>
      </c>
      <c r="I27">
        <v>7.1400000000000001E-4</v>
      </c>
      <c r="J27">
        <v>8.3000000000000001E-4</v>
      </c>
      <c r="K27">
        <v>5.1500000000000005E-4</v>
      </c>
      <c r="L27">
        <v>3.5500000000000001E-4</v>
      </c>
    </row>
    <row r="28" spans="2:16" x14ac:dyDescent="0.4">
      <c r="B28" t="s">
        <v>136</v>
      </c>
      <c r="C28">
        <v>4.7199999999999998E-4</v>
      </c>
      <c r="D28">
        <v>4.86E-4</v>
      </c>
      <c r="E28">
        <v>4.7699999999999999E-4</v>
      </c>
      <c r="F28">
        <v>5.5400000000000002E-4</v>
      </c>
      <c r="G28">
        <v>3.1399999999999999E-4</v>
      </c>
      <c r="H28">
        <v>3.57E-4</v>
      </c>
      <c r="I28">
        <v>6.02E-4</v>
      </c>
      <c r="J28">
        <v>5.1500000000000005E-4</v>
      </c>
      <c r="K28">
        <v>7.1500000000000003E-4</v>
      </c>
      <c r="L28">
        <v>3.4299999999999999E-4</v>
      </c>
    </row>
    <row r="29" spans="2:16" x14ac:dyDescent="0.4">
      <c r="B29" t="s">
        <v>137</v>
      </c>
      <c r="C29">
        <v>4.6900000000000002E-4</v>
      </c>
      <c r="D29">
        <v>4.37E-4</v>
      </c>
      <c r="E29">
        <v>4.2000000000000002E-4</v>
      </c>
      <c r="F29">
        <v>3.9599999999999998E-4</v>
      </c>
      <c r="G29">
        <v>3.2299999999999999E-4</v>
      </c>
      <c r="H29">
        <v>3.4600000000000001E-4</v>
      </c>
      <c r="I29">
        <v>4.7199999999999998E-4</v>
      </c>
      <c r="J29">
        <v>3.5500000000000001E-4</v>
      </c>
      <c r="K29">
        <v>3.4299999999999999E-4</v>
      </c>
      <c r="L29">
        <v>6.4000000000000005E-4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7</vt:i4>
      </vt:variant>
    </vt:vector>
  </HeadingPairs>
  <TitlesOfParts>
    <vt:vector size="10" baseType="lpstr">
      <vt:lpstr>해답 보고서 1</vt:lpstr>
      <vt:lpstr>Sheet1</vt:lpstr>
      <vt:lpstr>Sheet2</vt:lpstr>
      <vt:lpstr>corr</vt:lpstr>
      <vt:lpstr>cov</vt:lpstr>
      <vt:lpstr>diag</vt:lpstr>
      <vt:lpstr>stdev</vt:lpstr>
      <vt:lpstr>vcv</vt:lpstr>
      <vt:lpstr>vcv_a</vt:lpstr>
      <vt:lpstr>W_i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 Yoo</cp:lastModifiedBy>
  <dcterms:created xsi:type="dcterms:W3CDTF">2024-12-03T07:35:51Z</dcterms:created>
  <dcterms:modified xsi:type="dcterms:W3CDTF">2024-12-07T14:25:06Z</dcterms:modified>
</cp:coreProperties>
</file>