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aman/Desktop/ncomms_2022_rebuttal/data_curated/"/>
    </mc:Choice>
  </mc:AlternateContent>
  <xr:revisionPtr revIDLastSave="0" documentId="13_ncr:1_{66214F17-1114-B04B-BE82-0448DC376E2E}" xr6:coauthVersionLast="47" xr6:coauthVersionMax="47" xr10:uidLastSave="{00000000-0000-0000-0000-000000000000}"/>
  <bookViews>
    <workbookView xWindow="0" yWindow="760" windowWidth="30240" windowHeight="17660" activeTab="3" xr2:uid="{54E7703C-73E7-2C49-94A4-2F76C9C35EB6}"/>
  </bookViews>
  <sheets>
    <sheet name="Figure5a" sheetId="5" r:id="rId1"/>
    <sheet name="Figure5b" sheetId="4" r:id="rId2"/>
    <sheet name="Figure5c" sheetId="1" r:id="rId3"/>
    <sheet name="Figure5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D12" i="2" l="1"/>
  <c r="C13" i="2"/>
  <c r="D13" i="2"/>
  <c r="C14" i="2"/>
  <c r="D14" i="2"/>
  <c r="C6" i="2"/>
  <c r="D6" i="2"/>
  <c r="C7" i="2"/>
  <c r="D7" i="2"/>
  <c r="C8" i="2"/>
  <c r="D8" i="2"/>
  <c r="D5" i="2"/>
  <c r="C5" i="2"/>
  <c r="O5" i="2"/>
  <c r="S5" i="2" s="1"/>
  <c r="P5" i="2"/>
  <c r="T5" i="2" s="1"/>
  <c r="O6" i="2"/>
  <c r="S6" i="2" s="1"/>
  <c r="P6" i="2"/>
  <c r="T6" i="2" s="1"/>
  <c r="O7" i="2"/>
  <c r="S7" i="2" s="1"/>
  <c r="P7" i="2"/>
  <c r="T7" i="2" s="1"/>
  <c r="N6" i="2"/>
  <c r="R6" i="2" s="1"/>
  <c r="N7" i="2"/>
  <c r="R7" i="2" s="1"/>
  <c r="N5" i="2"/>
  <c r="R5" i="2" s="1"/>
  <c r="P13" i="2"/>
  <c r="T13" i="2" s="1"/>
  <c r="P14" i="2"/>
  <c r="T14" i="2" s="1"/>
  <c r="O12" i="2"/>
  <c r="S12" i="2" s="1"/>
  <c r="O13" i="2"/>
  <c r="S13" i="2" s="1"/>
  <c r="O14" i="2"/>
  <c r="S14" i="2" s="1"/>
  <c r="N13" i="2"/>
  <c r="R13" i="2" s="1"/>
  <c r="N14" i="2"/>
  <c r="R14" i="2" s="1"/>
  <c r="N12" i="2"/>
  <c r="R12" i="2" s="1"/>
  <c r="G13" i="2" l="1"/>
  <c r="H13" i="2"/>
  <c r="H14" i="2"/>
  <c r="H5" i="2"/>
  <c r="H12" i="2"/>
  <c r="H6" i="2"/>
  <c r="H7" i="2"/>
  <c r="G12" i="2"/>
  <c r="G14" i="2"/>
  <c r="G6" i="2"/>
  <c r="G7" i="2"/>
  <c r="G5" i="2"/>
</calcChain>
</file>

<file path=xl/sharedStrings.xml><?xml version="1.0" encoding="utf-8"?>
<sst xmlns="http://schemas.openxmlformats.org/spreadsheetml/2006/main" count="112" uniqueCount="31">
  <si>
    <t>v1</t>
  </si>
  <si>
    <t>v2</t>
  </si>
  <si>
    <t>v3</t>
  </si>
  <si>
    <t>Time (days)</t>
  </si>
  <si>
    <t>Doubling time (days)</t>
  </si>
  <si>
    <t>no measurement</t>
  </si>
  <si>
    <t>mean</t>
  </si>
  <si>
    <t>S.E.M.</t>
  </si>
  <si>
    <t>Protein synthesis time as % of doubling time</t>
  </si>
  <si>
    <t>Transcription time as % of doubling time</t>
  </si>
  <si>
    <t>Protein synthesis as % of doubling time (100 a.u. mCherry)</t>
  </si>
  <si>
    <t>Transcription as % of doubling time (10.000 RNA)</t>
  </si>
  <si>
    <t>Temperature (degrees Celcius)</t>
  </si>
  <si>
    <t>Transcription rate (# of RNA / hr)</t>
  </si>
  <si>
    <t>Protein synthesis rate (a.u. mCherry / day)</t>
  </si>
  <si>
    <t>Time to synthesize 100 a.u. mCherry (days)</t>
  </si>
  <si>
    <t>Time to synthesize 10.000 RNA (days)</t>
  </si>
  <si>
    <t>RIGHT PANEL</t>
  </si>
  <si>
    <t>LEFT PANEL</t>
  </si>
  <si>
    <t>Protein synthesis rate (a.u. / day)</t>
  </si>
  <si>
    <t>Transcription rate (# of RNA / hour)</t>
  </si>
  <si>
    <t>mCherry Fluorescence (a.u.)</t>
  </si>
  <si>
    <t>Time (hours)</t>
  </si>
  <si>
    <t>RNA degradation rate (per hour)</t>
  </si>
  <si>
    <t>RNA synthesis rate (# RNA / cell / hour)</t>
  </si>
  <si>
    <t>Total # of RNA molecules / cell</t>
  </si>
  <si>
    <t>Wild-type (w303)</t>
  </si>
  <si>
    <t xml:space="preserve">mean </t>
  </si>
  <si>
    <t>S.E.M</t>
  </si>
  <si>
    <t>% of cells that start duplicating (forms a bud)</t>
  </si>
  <si>
    <t>whi5Delta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</si>
</sst>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7143-2851-D64A-964E-0BC663296881}">
  <dimension ref="B3:I6"/>
  <sheetViews>
    <sheetView workbookViewId="0">
      <selection activeCell="D4" sqref="D4:I5"/>
    </sheetView>
  </sheetViews>
  <sheetFormatPr baseColWidth="10" defaultRowHeight="16" x14ac:dyDescent="0.2"/>
  <cols>
    <col min="2" max="2" width="40.6640625" bestFit="1" customWidth="1"/>
    <col min="3" max="3" width="15.6640625" bestFit="1" customWidth="1"/>
  </cols>
  <sheetData>
    <row r="3" spans="2:9" x14ac:dyDescent="0.2">
      <c r="B3" s="2" t="s">
        <v>29</v>
      </c>
      <c r="C3" s="2"/>
      <c r="D3" s="2" t="s">
        <v>0</v>
      </c>
      <c r="E3" s="2" t="s">
        <v>1</v>
      </c>
      <c r="F3" s="2" t="s">
        <v>2</v>
      </c>
      <c r="H3" s="2" t="s">
        <v>27</v>
      </c>
      <c r="I3" s="2" t="s">
        <v>28</v>
      </c>
    </row>
    <row r="4" spans="2:9" x14ac:dyDescent="0.2">
      <c r="B4" s="2"/>
      <c r="C4" s="2" t="s">
        <v>30</v>
      </c>
      <c r="D4" s="7">
        <v>12.612612609999999</v>
      </c>
      <c r="E4" s="7">
        <v>9.7435897439999994</v>
      </c>
      <c r="F4" s="7">
        <v>10.489510490000001</v>
      </c>
      <c r="G4" s="7"/>
      <c r="H4" s="7">
        <v>10.948570947999999</v>
      </c>
      <c r="I4" s="7">
        <v>0.85943303587929432</v>
      </c>
    </row>
    <row r="5" spans="2:9" x14ac:dyDescent="0.2">
      <c r="B5" s="2"/>
      <c r="C5" s="2" t="s">
        <v>26</v>
      </c>
      <c r="D5" s="7">
        <v>26.041666670000001</v>
      </c>
      <c r="E5" s="7">
        <v>23.829787230000001</v>
      </c>
      <c r="F5" s="7">
        <v>27.39726027</v>
      </c>
      <c r="G5" s="7"/>
      <c r="H5" s="7">
        <v>25.756238056666671</v>
      </c>
      <c r="I5" s="7">
        <v>1.0396823381468898</v>
      </c>
    </row>
    <row r="6" spans="2:9" x14ac:dyDescent="0.2">
      <c r="B6" s="2"/>
      <c r="C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D631-1C28-3C48-8B8E-B22F167B692E}">
  <dimension ref="B1:L25"/>
  <sheetViews>
    <sheetView workbookViewId="0">
      <selection activeCell="L24" sqref="E22:L24"/>
    </sheetView>
  </sheetViews>
  <sheetFormatPr baseColWidth="10" defaultRowHeight="16" x14ac:dyDescent="0.2"/>
  <cols>
    <col min="2" max="2" width="10.83203125" style="3"/>
    <col min="3" max="3" width="24.5" style="2" bestFit="1" customWidth="1"/>
    <col min="4" max="4" width="10.83203125" style="2"/>
  </cols>
  <sheetData>
    <row r="1" spans="2:11" x14ac:dyDescent="0.2">
      <c r="G1" s="2"/>
      <c r="H1" s="2"/>
    </row>
    <row r="2" spans="2:11" x14ac:dyDescent="0.2">
      <c r="B2" s="4" t="s">
        <v>12</v>
      </c>
      <c r="G2" s="2"/>
      <c r="H2" s="2"/>
    </row>
    <row r="3" spans="2:11" x14ac:dyDescent="0.2">
      <c r="B3" s="5">
        <v>1.33</v>
      </c>
      <c r="C3" s="2" t="s">
        <v>22</v>
      </c>
      <c r="E3">
        <v>0</v>
      </c>
      <c r="F3">
        <v>6</v>
      </c>
      <c r="G3">
        <v>12</v>
      </c>
      <c r="H3">
        <v>24</v>
      </c>
      <c r="I3">
        <v>48</v>
      </c>
    </row>
    <row r="4" spans="2:11" x14ac:dyDescent="0.2">
      <c r="C4" s="2" t="s">
        <v>25</v>
      </c>
      <c r="D4" s="2" t="s">
        <v>0</v>
      </c>
      <c r="E4" s="7">
        <v>0</v>
      </c>
      <c r="F4" s="7">
        <v>3933.9834559449996</v>
      </c>
      <c r="G4" s="7">
        <v>7415.6305955450007</v>
      </c>
      <c r="H4" s="7">
        <v>12748.040959644999</v>
      </c>
      <c r="I4" s="7">
        <v>13401.776566345001</v>
      </c>
      <c r="J4" s="7"/>
      <c r="K4" s="7"/>
    </row>
    <row r="5" spans="2:11" x14ac:dyDescent="0.2">
      <c r="D5" s="2" t="s">
        <v>1</v>
      </c>
      <c r="E5" s="7">
        <v>0</v>
      </c>
      <c r="F5" s="7">
        <v>1937.0804582586002</v>
      </c>
      <c r="G5" s="7">
        <v>4192.6892047386</v>
      </c>
      <c r="H5" s="7">
        <v>6177.8605310286002</v>
      </c>
      <c r="I5" s="7">
        <v>9347.9723635986011</v>
      </c>
      <c r="J5" s="7"/>
      <c r="K5" s="7"/>
    </row>
    <row r="6" spans="2:11" x14ac:dyDescent="0.2">
      <c r="D6" s="2" t="s">
        <v>2</v>
      </c>
      <c r="E6" s="7">
        <v>0</v>
      </c>
      <c r="F6" s="7">
        <v>3244.8830379329002</v>
      </c>
      <c r="G6" s="7">
        <v>6087.8166872029005</v>
      </c>
      <c r="H6" s="7">
        <v>10151.1126467829</v>
      </c>
      <c r="I6" s="7">
        <v>11305.6739331029</v>
      </c>
      <c r="J6" s="7"/>
      <c r="K6" s="7"/>
    </row>
    <row r="7" spans="2:11" x14ac:dyDescent="0.2">
      <c r="E7" s="7"/>
      <c r="F7" s="7"/>
      <c r="G7" s="7"/>
      <c r="H7" s="7"/>
      <c r="I7" s="7"/>
      <c r="J7" s="7"/>
      <c r="K7" s="7"/>
    </row>
    <row r="8" spans="2:11" x14ac:dyDescent="0.2">
      <c r="B8" s="3">
        <v>5.0199999999999996</v>
      </c>
      <c r="C8" s="2" t="s">
        <v>22</v>
      </c>
      <c r="E8" s="7">
        <v>0</v>
      </c>
      <c r="F8" s="7">
        <v>1.75</v>
      </c>
      <c r="G8" s="7">
        <v>3.25</v>
      </c>
      <c r="H8" s="7">
        <v>6.25</v>
      </c>
      <c r="I8" s="7">
        <v>12.25</v>
      </c>
      <c r="J8" s="7">
        <v>24.25</v>
      </c>
      <c r="K8" s="7">
        <v>48.583333330000002</v>
      </c>
    </row>
    <row r="9" spans="2:11" x14ac:dyDescent="0.2">
      <c r="C9" s="2" t="s">
        <v>25</v>
      </c>
      <c r="D9" s="2" t="s">
        <v>0</v>
      </c>
      <c r="E9" s="7">
        <v>0</v>
      </c>
      <c r="F9" s="7">
        <v>3069.3310006289998</v>
      </c>
      <c r="G9" s="7">
        <v>6387.9454590289997</v>
      </c>
      <c r="H9" s="7">
        <v>9209.5736895289974</v>
      </c>
      <c r="I9" s="7">
        <v>12710.921255028998</v>
      </c>
      <c r="J9" s="7">
        <v>15679.358726628998</v>
      </c>
      <c r="K9" s="7">
        <v>17020.531405828999</v>
      </c>
    </row>
    <row r="10" spans="2:11" x14ac:dyDescent="0.2">
      <c r="D10" s="2" t="s">
        <v>1</v>
      </c>
      <c r="E10" s="7">
        <v>0</v>
      </c>
      <c r="F10" s="7">
        <v>5367.4063344599999</v>
      </c>
      <c r="G10" s="7">
        <v>8737.5356126999995</v>
      </c>
      <c r="H10" s="7">
        <v>11912.630683799998</v>
      </c>
      <c r="I10" s="7">
        <v>13473.656219639997</v>
      </c>
      <c r="J10" s="7">
        <v>15011.89826385</v>
      </c>
      <c r="K10" s="7">
        <v>23038.851050969999</v>
      </c>
    </row>
    <row r="11" spans="2:11" x14ac:dyDescent="0.2">
      <c r="D11" s="2" t="s">
        <v>2</v>
      </c>
      <c r="E11" s="7">
        <v>0</v>
      </c>
      <c r="F11" s="7">
        <v>1597.1105059066003</v>
      </c>
      <c r="G11" s="7">
        <v>6603.2622695766004</v>
      </c>
      <c r="H11" s="7">
        <v>5263.9876225066</v>
      </c>
      <c r="I11" s="7">
        <v>8550.293129836602</v>
      </c>
      <c r="J11" s="7">
        <v>18440.298105246598</v>
      </c>
      <c r="K11" s="7">
        <v>16767.898573886603</v>
      </c>
    </row>
    <row r="12" spans="2:11" x14ac:dyDescent="0.2">
      <c r="E12" s="7"/>
      <c r="F12" s="7"/>
      <c r="G12" s="7"/>
      <c r="H12" s="7"/>
      <c r="I12" s="7"/>
      <c r="J12" s="7"/>
      <c r="K12" s="7"/>
    </row>
    <row r="13" spans="2:11" x14ac:dyDescent="0.2">
      <c r="B13" s="3">
        <v>30</v>
      </c>
      <c r="C13" s="2" t="s">
        <v>22</v>
      </c>
      <c r="E13" s="7">
        <v>0</v>
      </c>
      <c r="F13" s="7">
        <v>8.3333332999999996E-2</v>
      </c>
      <c r="G13" s="7">
        <v>0.16666666699999999</v>
      </c>
      <c r="H13" s="7">
        <v>0.33333333300000001</v>
      </c>
      <c r="I13" s="7"/>
      <c r="J13" s="7"/>
      <c r="K13" s="7"/>
    </row>
    <row r="14" spans="2:11" x14ac:dyDescent="0.2">
      <c r="C14" s="2" t="s">
        <v>25</v>
      </c>
      <c r="D14" s="2" t="s">
        <v>0</v>
      </c>
      <c r="E14" s="7">
        <v>0</v>
      </c>
      <c r="F14" s="7">
        <v>3943.8976511626006</v>
      </c>
      <c r="G14" s="7">
        <v>9620.3178663255003</v>
      </c>
      <c r="H14" s="7">
        <v>14821.224728449601</v>
      </c>
      <c r="I14" s="7"/>
      <c r="J14" s="7"/>
      <c r="K14" s="7"/>
    </row>
    <row r="15" spans="2:11" x14ac:dyDescent="0.2">
      <c r="D15" s="2" t="s">
        <v>1</v>
      </c>
      <c r="E15" s="7">
        <v>0</v>
      </c>
      <c r="F15" s="7">
        <v>1831.2058648671</v>
      </c>
      <c r="G15" s="7">
        <v>3685.0942642586001</v>
      </c>
      <c r="H15" s="7">
        <v>13155.875087355002</v>
      </c>
      <c r="I15" s="7"/>
      <c r="J15" s="7"/>
      <c r="K15" s="7"/>
    </row>
    <row r="16" spans="2:11" x14ac:dyDescent="0.2">
      <c r="D16" s="2" t="s">
        <v>2</v>
      </c>
      <c r="E16" s="7">
        <v>16464.3883748019</v>
      </c>
      <c r="F16" s="7">
        <v>6419.8447595100006</v>
      </c>
      <c r="G16" s="7">
        <v>5424.9331003686011</v>
      </c>
      <c r="H16" s="7">
        <v>10080.852117944101</v>
      </c>
      <c r="I16" s="7"/>
      <c r="J16" s="7"/>
      <c r="K16" s="7"/>
    </row>
    <row r="20" spans="4:12" x14ac:dyDescent="0.2">
      <c r="D20"/>
      <c r="E20" s="6" t="s">
        <v>24</v>
      </c>
      <c r="F20" s="6"/>
      <c r="G20" s="6"/>
      <c r="J20" s="2" t="s">
        <v>23</v>
      </c>
      <c r="K20" s="2"/>
      <c r="L20" s="2"/>
    </row>
    <row r="21" spans="4:12" x14ac:dyDescent="0.2">
      <c r="D21" s="2" t="s">
        <v>12</v>
      </c>
      <c r="E21" s="6" t="s">
        <v>0</v>
      </c>
      <c r="F21" s="6" t="s">
        <v>1</v>
      </c>
      <c r="G21" s="6" t="s">
        <v>2</v>
      </c>
      <c r="I21" s="2" t="s">
        <v>12</v>
      </c>
      <c r="J21" s="2" t="s">
        <v>0</v>
      </c>
      <c r="K21" s="2" t="s">
        <v>1</v>
      </c>
      <c r="L21" s="2" t="s">
        <v>2</v>
      </c>
    </row>
    <row r="22" spans="4:12" x14ac:dyDescent="0.2">
      <c r="D22">
        <v>30</v>
      </c>
      <c r="E22">
        <v>63596</v>
      </c>
      <c r="F22">
        <v>52532</v>
      </c>
      <c r="G22" t="s">
        <v>5</v>
      </c>
      <c r="I22">
        <v>30</v>
      </c>
      <c r="J22">
        <v>2.2187809877078912</v>
      </c>
      <c r="K22">
        <v>2.0214265983083854</v>
      </c>
      <c r="L22" t="s">
        <v>5</v>
      </c>
    </row>
    <row r="23" spans="4:12" x14ac:dyDescent="0.2">
      <c r="D23">
        <v>5.0199999999999996</v>
      </c>
      <c r="E23">
        <v>2119.6</v>
      </c>
      <c r="F23">
        <v>2618</v>
      </c>
      <c r="G23">
        <v>1334</v>
      </c>
      <c r="I23">
        <v>5</v>
      </c>
      <c r="J23">
        <v>0.12696863653281529</v>
      </c>
      <c r="K23">
        <v>0.13562135446984783</v>
      </c>
      <c r="L23">
        <v>7.1848081406383615E-2</v>
      </c>
    </row>
    <row r="24" spans="4:12" x14ac:dyDescent="0.2">
      <c r="D24">
        <v>1.33</v>
      </c>
      <c r="E24">
        <v>934.43979999999999</v>
      </c>
      <c r="F24">
        <v>388.12849999999997</v>
      </c>
      <c r="G24">
        <v>739.28420000000006</v>
      </c>
      <c r="I24">
        <v>1</v>
      </c>
      <c r="J24">
        <v>6.3776377439176454E-2</v>
      </c>
      <c r="K24">
        <v>3.3332235986359537E-2</v>
      </c>
      <c r="L24">
        <v>6.0002352887806899E-2</v>
      </c>
    </row>
    <row r="25" spans="4:12" x14ac:dyDescent="0.2">
      <c r="D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06E0-F3AC-2B4F-8A5A-4B155B9FAA3F}">
  <dimension ref="B2:R30"/>
  <sheetViews>
    <sheetView workbookViewId="0">
      <selection activeCell="D28" sqref="D28"/>
    </sheetView>
  </sheetViews>
  <sheetFormatPr baseColWidth="10" defaultRowHeight="16" x14ac:dyDescent="0.2"/>
  <cols>
    <col min="2" max="2" width="10.83203125" style="3" customWidth="1"/>
    <col min="3" max="3" width="24.5" style="2" bestFit="1" customWidth="1"/>
    <col min="4" max="4" width="10.83203125" style="2"/>
  </cols>
  <sheetData>
    <row r="2" spans="2:17" x14ac:dyDescent="0.2">
      <c r="B2" s="4" t="s">
        <v>12</v>
      </c>
    </row>
    <row r="3" spans="2:17" x14ac:dyDescent="0.2">
      <c r="B3" s="5">
        <v>-1</v>
      </c>
      <c r="C3" s="2" t="s">
        <v>3</v>
      </c>
      <c r="E3">
        <v>0</v>
      </c>
      <c r="F3">
        <v>3.9270833330000001</v>
      </c>
      <c r="G3">
        <v>5.9479166670000003</v>
      </c>
      <c r="H3">
        <v>7.8576388890000004</v>
      </c>
      <c r="I3">
        <v>9.9409722219999992</v>
      </c>
      <c r="J3">
        <v>12.065972220000001</v>
      </c>
      <c r="K3">
        <v>13.878472220000001</v>
      </c>
      <c r="L3">
        <v>15.690972220000001</v>
      </c>
    </row>
    <row r="4" spans="2:17" x14ac:dyDescent="0.2">
      <c r="C4" s="2" t="s">
        <v>21</v>
      </c>
      <c r="D4" s="2" t="s">
        <v>0</v>
      </c>
      <c r="E4">
        <v>0</v>
      </c>
      <c r="F4">
        <v>0.19</v>
      </c>
      <c r="G4">
        <v>0.42</v>
      </c>
      <c r="H4">
        <v>0.55000000000000004</v>
      </c>
      <c r="I4">
        <v>0.8</v>
      </c>
      <c r="J4">
        <v>1.06</v>
      </c>
      <c r="K4">
        <v>1.1100000000000001</v>
      </c>
      <c r="L4">
        <v>1.03</v>
      </c>
    </row>
    <row r="5" spans="2:17" x14ac:dyDescent="0.2">
      <c r="D5" s="2" t="s">
        <v>1</v>
      </c>
      <c r="E5">
        <v>0</v>
      </c>
      <c r="F5">
        <v>0.18</v>
      </c>
      <c r="G5">
        <v>0.48</v>
      </c>
      <c r="H5">
        <v>0.56000000000000005</v>
      </c>
      <c r="I5">
        <v>0.82</v>
      </c>
      <c r="J5">
        <v>1.1100000000000001</v>
      </c>
      <c r="K5">
        <v>0.98</v>
      </c>
      <c r="L5">
        <v>1.08</v>
      </c>
    </row>
    <row r="6" spans="2:17" x14ac:dyDescent="0.2">
      <c r="D6" s="2" t="s">
        <v>2</v>
      </c>
      <c r="E6">
        <v>0</v>
      </c>
      <c r="F6">
        <v>0.18</v>
      </c>
      <c r="G6">
        <v>0.35</v>
      </c>
      <c r="H6">
        <v>0.45</v>
      </c>
      <c r="I6">
        <v>0.76</v>
      </c>
      <c r="J6">
        <v>0.95</v>
      </c>
      <c r="K6">
        <v>0.72</v>
      </c>
      <c r="L6">
        <v>1.03</v>
      </c>
    </row>
    <row r="8" spans="2:17" x14ac:dyDescent="0.2">
      <c r="B8" s="5">
        <v>1.33</v>
      </c>
      <c r="C8" s="2" t="s">
        <v>3</v>
      </c>
      <c r="E8">
        <v>0</v>
      </c>
      <c r="F8">
        <v>1</v>
      </c>
      <c r="G8">
        <v>2.2083333330000001</v>
      </c>
      <c r="H8">
        <v>3.125</v>
      </c>
      <c r="I8">
        <v>4.1875</v>
      </c>
      <c r="J8">
        <v>5.2916666670000003</v>
      </c>
      <c r="K8">
        <v>6.2916666670000003</v>
      </c>
      <c r="L8">
        <v>7.3020833329999997</v>
      </c>
      <c r="M8">
        <v>8.2708333330000006</v>
      </c>
      <c r="N8">
        <v>9.28125</v>
      </c>
      <c r="O8">
        <v>10.28125</v>
      </c>
      <c r="P8">
        <v>13.29166667</v>
      </c>
      <c r="Q8">
        <v>16.25</v>
      </c>
    </row>
    <row r="9" spans="2:17" x14ac:dyDescent="0.2">
      <c r="C9" s="2" t="s">
        <v>21</v>
      </c>
      <c r="D9" s="2" t="s">
        <v>0</v>
      </c>
      <c r="E9">
        <v>0</v>
      </c>
      <c r="F9">
        <v>0.14000000000000001</v>
      </c>
      <c r="G9">
        <v>0.13</v>
      </c>
      <c r="H9">
        <v>0.28999999999999998</v>
      </c>
      <c r="I9">
        <v>0.85</v>
      </c>
      <c r="J9">
        <v>1.83</v>
      </c>
      <c r="K9">
        <v>2.76</v>
      </c>
      <c r="L9">
        <v>4.28</v>
      </c>
      <c r="M9">
        <v>5.45</v>
      </c>
      <c r="N9">
        <v>6.59</v>
      </c>
      <c r="O9">
        <v>8.7100000000000009</v>
      </c>
      <c r="P9">
        <v>12</v>
      </c>
      <c r="Q9">
        <v>13.62</v>
      </c>
    </row>
    <row r="10" spans="2:17" x14ac:dyDescent="0.2">
      <c r="D10" s="2" t="s">
        <v>1</v>
      </c>
      <c r="E10">
        <v>0</v>
      </c>
      <c r="F10">
        <v>0.08</v>
      </c>
      <c r="G10">
        <v>0.05</v>
      </c>
      <c r="H10">
        <v>0.2</v>
      </c>
      <c r="I10">
        <v>0.56999999999999995</v>
      </c>
      <c r="J10">
        <v>1.22</v>
      </c>
      <c r="K10">
        <v>2.02</v>
      </c>
      <c r="L10">
        <v>3.52</v>
      </c>
      <c r="M10">
        <v>4.84</v>
      </c>
      <c r="N10">
        <v>6.08</v>
      </c>
      <c r="O10">
        <v>8.34</v>
      </c>
      <c r="P10">
        <v>13.04</v>
      </c>
      <c r="Q10">
        <v>15.81</v>
      </c>
    </row>
    <row r="11" spans="2:17" x14ac:dyDescent="0.2">
      <c r="D11" s="2" t="s">
        <v>2</v>
      </c>
      <c r="E11">
        <v>0</v>
      </c>
      <c r="F11">
        <v>0.17</v>
      </c>
      <c r="G11">
        <v>0.16</v>
      </c>
      <c r="H11">
        <v>0.33</v>
      </c>
      <c r="I11">
        <v>0.8</v>
      </c>
      <c r="J11">
        <v>1.75</v>
      </c>
      <c r="K11">
        <v>2.82</v>
      </c>
      <c r="L11">
        <v>4.87</v>
      </c>
      <c r="M11">
        <v>6.5</v>
      </c>
      <c r="N11">
        <v>8.75</v>
      </c>
      <c r="O11">
        <v>11.41</v>
      </c>
      <c r="P11">
        <v>16.48</v>
      </c>
      <c r="Q11">
        <v>19.059999999999999</v>
      </c>
    </row>
    <row r="13" spans="2:17" x14ac:dyDescent="0.2">
      <c r="B13" s="3">
        <v>5.0199999999999996</v>
      </c>
      <c r="C13" s="2" t="s">
        <v>3</v>
      </c>
      <c r="E13">
        <v>0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10</v>
      </c>
      <c r="P13">
        <v>11</v>
      </c>
    </row>
    <row r="14" spans="2:17" x14ac:dyDescent="0.2">
      <c r="C14" s="2" t="s">
        <v>21</v>
      </c>
      <c r="D14" s="2" t="s">
        <v>0</v>
      </c>
      <c r="E14">
        <v>0</v>
      </c>
      <c r="F14">
        <v>0.7</v>
      </c>
      <c r="G14">
        <v>6.46</v>
      </c>
      <c r="H14">
        <v>19.91</v>
      </c>
      <c r="I14">
        <v>30.07</v>
      </c>
      <c r="J14">
        <v>45.4</v>
      </c>
      <c r="K14">
        <v>50.8</v>
      </c>
      <c r="L14">
        <v>55.5</v>
      </c>
      <c r="M14">
        <v>58.47</v>
      </c>
      <c r="N14">
        <v>65.260000000000005</v>
      </c>
      <c r="O14">
        <v>67.14</v>
      </c>
      <c r="P14">
        <v>69.34</v>
      </c>
    </row>
    <row r="15" spans="2:17" x14ac:dyDescent="0.2">
      <c r="D15" s="2" t="s">
        <v>1</v>
      </c>
      <c r="E15">
        <v>0</v>
      </c>
      <c r="F15">
        <v>0.62</v>
      </c>
      <c r="G15">
        <v>5.04</v>
      </c>
      <c r="H15">
        <v>15.48</v>
      </c>
      <c r="I15">
        <v>24.36</v>
      </c>
      <c r="J15">
        <v>41.67</v>
      </c>
      <c r="K15">
        <v>49.06</v>
      </c>
      <c r="L15">
        <v>58.6</v>
      </c>
      <c r="M15">
        <v>58.47</v>
      </c>
      <c r="N15">
        <v>66.11</v>
      </c>
      <c r="O15">
        <v>67.95</v>
      </c>
    </row>
    <row r="16" spans="2:17" x14ac:dyDescent="0.2">
      <c r="D16" s="2" t="s">
        <v>2</v>
      </c>
      <c r="E16">
        <v>0</v>
      </c>
      <c r="F16">
        <v>0.7</v>
      </c>
      <c r="G16">
        <v>4.3600000000000003</v>
      </c>
      <c r="H16">
        <v>11.92</v>
      </c>
      <c r="J16">
        <v>32.340000000000003</v>
      </c>
      <c r="L16">
        <v>55.31</v>
      </c>
      <c r="M16">
        <v>59.62</v>
      </c>
    </row>
    <row r="18" spans="2:18" x14ac:dyDescent="0.2">
      <c r="B18" s="3">
        <v>30</v>
      </c>
      <c r="C18" s="2" t="s">
        <v>3</v>
      </c>
      <c r="E18">
        <v>0</v>
      </c>
      <c r="F18">
        <v>1.5972222000000001E-2</v>
      </c>
      <c r="G18">
        <v>3.1944444000000002E-2</v>
      </c>
      <c r="H18">
        <v>4.8611110999999999E-2</v>
      </c>
      <c r="I18">
        <v>6.7361111000000001E-2</v>
      </c>
      <c r="J18">
        <v>8.4722222E-2</v>
      </c>
      <c r="K18">
        <v>9.5833333000000007E-2</v>
      </c>
      <c r="L18">
        <v>0.111111111</v>
      </c>
      <c r="M18">
        <v>0.123611111</v>
      </c>
      <c r="N18">
        <v>0.13750000000000001</v>
      </c>
      <c r="O18">
        <v>0.15208333299999999</v>
      </c>
      <c r="P18">
        <v>0.16805555599999999</v>
      </c>
      <c r="Q18">
        <v>0.188888889</v>
      </c>
      <c r="R18">
        <v>0.209027778</v>
      </c>
    </row>
    <row r="19" spans="2:18" x14ac:dyDescent="0.2">
      <c r="C19" s="2" t="s">
        <v>21</v>
      </c>
      <c r="D19" s="2" t="s">
        <v>0</v>
      </c>
      <c r="E19">
        <v>0.54</v>
      </c>
      <c r="F19">
        <v>0</v>
      </c>
      <c r="G19">
        <v>0.21</v>
      </c>
      <c r="H19">
        <v>4.6100000000000003</v>
      </c>
      <c r="I19">
        <v>0</v>
      </c>
      <c r="J19">
        <v>51.55</v>
      </c>
      <c r="K19">
        <v>75.59</v>
      </c>
      <c r="L19">
        <v>115.62</v>
      </c>
      <c r="M19">
        <v>138.88</v>
      </c>
      <c r="N19">
        <v>172.34</v>
      </c>
      <c r="O19">
        <v>203.43</v>
      </c>
      <c r="P19">
        <v>229.5</v>
      </c>
      <c r="Q19">
        <v>255.37320130000001</v>
      </c>
      <c r="R19">
        <v>265.91158660000002</v>
      </c>
    </row>
    <row r="20" spans="2:18" x14ac:dyDescent="0.2">
      <c r="D20" s="2" t="s">
        <v>1</v>
      </c>
      <c r="E20">
        <v>0.63</v>
      </c>
      <c r="F20">
        <v>0</v>
      </c>
      <c r="G20">
        <v>0.44</v>
      </c>
      <c r="H20">
        <v>5.36</v>
      </c>
      <c r="I20">
        <v>20.64</v>
      </c>
      <c r="J20">
        <v>54.64</v>
      </c>
      <c r="K20">
        <v>77.42</v>
      </c>
      <c r="L20">
        <v>110.1</v>
      </c>
      <c r="M20">
        <v>141.77000000000001</v>
      </c>
      <c r="N20">
        <v>176.65</v>
      </c>
      <c r="O20">
        <v>206.02</v>
      </c>
      <c r="P20">
        <v>229.61</v>
      </c>
      <c r="Q20">
        <v>255.47875550000001</v>
      </c>
      <c r="R20">
        <v>266.01533000000001</v>
      </c>
    </row>
    <row r="21" spans="2:18" x14ac:dyDescent="0.2">
      <c r="D21" s="2" t="s">
        <v>2</v>
      </c>
      <c r="E21">
        <v>0.52</v>
      </c>
      <c r="F21">
        <v>0</v>
      </c>
      <c r="G21">
        <v>0.38</v>
      </c>
      <c r="H21">
        <v>5.37</v>
      </c>
      <c r="I21">
        <v>20.71</v>
      </c>
      <c r="J21">
        <v>54.51</v>
      </c>
      <c r="K21">
        <v>78.66</v>
      </c>
      <c r="L21">
        <v>109.6</v>
      </c>
      <c r="M21">
        <v>140.85</v>
      </c>
      <c r="N21">
        <v>177.64</v>
      </c>
      <c r="O21">
        <v>205.95</v>
      </c>
      <c r="P21">
        <v>234.45</v>
      </c>
      <c r="Q21">
        <v>260.85446940000003</v>
      </c>
      <c r="R21">
        <v>271.60924490000002</v>
      </c>
    </row>
    <row r="25" spans="2:18" x14ac:dyDescent="0.2">
      <c r="D25"/>
      <c r="E25" s="2" t="s">
        <v>19</v>
      </c>
      <c r="F25" s="2"/>
      <c r="G25" s="2"/>
    </row>
    <row r="26" spans="2:18" x14ac:dyDescent="0.2">
      <c r="D26" s="2" t="s">
        <v>12</v>
      </c>
      <c r="E26" s="2" t="s">
        <v>0</v>
      </c>
      <c r="F26" s="2" t="s">
        <v>1</v>
      </c>
      <c r="G26" s="2" t="s">
        <v>2</v>
      </c>
    </row>
    <row r="27" spans="2:18" x14ac:dyDescent="0.2">
      <c r="D27">
        <v>30</v>
      </c>
      <c r="E27">
        <v>2294.1243509999999</v>
      </c>
      <c r="F27">
        <v>2328.7928059999999</v>
      </c>
      <c r="G27">
        <v>2320.1187049999999</v>
      </c>
    </row>
    <row r="28" spans="2:18" x14ac:dyDescent="0.2">
      <c r="D28">
        <v>5.0199999999999996</v>
      </c>
      <c r="E28">
        <v>11.417</v>
      </c>
      <c r="F28">
        <v>11.423</v>
      </c>
      <c r="G28">
        <v>10.8475</v>
      </c>
    </row>
    <row r="29" spans="2:18" x14ac:dyDescent="0.2">
      <c r="D29">
        <v>1.33</v>
      </c>
      <c r="E29">
        <v>1.4273494590000002</v>
      </c>
      <c r="F29">
        <v>1.6176342990000001</v>
      </c>
      <c r="G29">
        <v>2.1155098839999997</v>
      </c>
    </row>
    <row r="30" spans="2:18" x14ac:dyDescent="0.2">
      <c r="D30">
        <v>-1</v>
      </c>
      <c r="E30">
        <v>9.1946090999999994E-2</v>
      </c>
      <c r="F30">
        <v>9.5033371259999999E-2</v>
      </c>
      <c r="G30">
        <v>6.7286444309999999E-2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43CF-9B35-404B-97CB-0AABE0DAFC8C}">
  <dimension ref="B2:T20"/>
  <sheetViews>
    <sheetView tabSelected="1" workbookViewId="0">
      <selection activeCell="H16" sqref="H16"/>
    </sheetView>
  </sheetViews>
  <sheetFormatPr baseColWidth="10" defaultRowHeight="16" x14ac:dyDescent="0.2"/>
  <cols>
    <col min="10" max="10" width="12.1640625" bestFit="1" customWidth="1"/>
    <col min="14" max="14" width="12.1640625" bestFit="1" customWidth="1"/>
    <col min="18" max="18" width="12.1640625" bestFit="1" customWidth="1"/>
  </cols>
  <sheetData>
    <row r="2" spans="2:20" x14ac:dyDescent="0.2">
      <c r="B2" s="2" t="s">
        <v>18</v>
      </c>
      <c r="C2" s="2"/>
      <c r="D2" s="2"/>
      <c r="E2" s="2"/>
      <c r="F2" s="2" t="s">
        <v>17</v>
      </c>
    </row>
    <row r="3" spans="2:20" s="2" customFormat="1" x14ac:dyDescent="0.2">
      <c r="B3" s="2" t="s">
        <v>19</v>
      </c>
      <c r="F3" s="2" t="s">
        <v>10</v>
      </c>
      <c r="J3" s="2" t="s">
        <v>14</v>
      </c>
      <c r="N3" s="2" t="s">
        <v>15</v>
      </c>
      <c r="R3" s="2" t="s">
        <v>8</v>
      </c>
    </row>
    <row r="4" spans="2:20" s="2" customFormat="1" x14ac:dyDescent="0.2">
      <c r="B4" s="2" t="s">
        <v>12</v>
      </c>
      <c r="C4" s="2" t="s">
        <v>6</v>
      </c>
      <c r="D4" s="2" t="s">
        <v>7</v>
      </c>
      <c r="F4" s="2" t="s">
        <v>12</v>
      </c>
      <c r="G4" s="2" t="s">
        <v>6</v>
      </c>
      <c r="H4" s="2" t="s">
        <v>7</v>
      </c>
      <c r="J4" s="2" t="s">
        <v>0</v>
      </c>
      <c r="K4" s="2" t="s">
        <v>1</v>
      </c>
      <c r="L4" s="2" t="s">
        <v>2</v>
      </c>
      <c r="N4" s="2" t="s">
        <v>0</v>
      </c>
      <c r="O4" s="2" t="s">
        <v>1</v>
      </c>
      <c r="P4" s="2" t="s">
        <v>2</v>
      </c>
      <c r="R4" s="2" t="s">
        <v>0</v>
      </c>
      <c r="S4" s="2" t="s">
        <v>1</v>
      </c>
      <c r="T4" s="2" t="s">
        <v>2</v>
      </c>
    </row>
    <row r="5" spans="2:20" x14ac:dyDescent="0.2">
      <c r="B5">
        <v>30</v>
      </c>
      <c r="C5">
        <f>AVERAGE(J5:L5)</f>
        <v>2314.3452873333331</v>
      </c>
      <c r="D5">
        <f>_xlfn.STDEV.P(J5:L5)/SQRT(2)</f>
        <v>10.415928614180139</v>
      </c>
      <c r="F5">
        <v>30</v>
      </c>
      <c r="G5">
        <f>AVERAGE(R5:T5)</f>
        <v>0.75165433463893283</v>
      </c>
      <c r="H5">
        <f>_xlfn.STDEV.P(R5:T5)/SQRT(2)</f>
        <v>1.2233276102162242E-2</v>
      </c>
      <c r="J5">
        <v>2294.1243509999999</v>
      </c>
      <c r="K5">
        <v>2328.7928059999999</v>
      </c>
      <c r="L5">
        <v>2320.1187049999999</v>
      </c>
      <c r="N5">
        <f>100/J5</f>
        <v>4.3589616210825882E-2</v>
      </c>
      <c r="O5">
        <f t="shared" ref="O5:P7" si="0">100/K5</f>
        <v>4.2940702900814441E-2</v>
      </c>
      <c r="P5">
        <f t="shared" si="0"/>
        <v>4.3101242959894162E-2</v>
      </c>
      <c r="R5">
        <f t="shared" ref="R5:T7" si="1">1*N5/R18</f>
        <v>0.77593898318888888</v>
      </c>
      <c r="S5">
        <f t="shared" si="1"/>
        <v>0.73693305395117059</v>
      </c>
      <c r="T5">
        <f t="shared" si="1"/>
        <v>0.74209096677673914</v>
      </c>
    </row>
    <row r="6" spans="2:20" x14ac:dyDescent="0.2">
      <c r="B6">
        <v>5.0199999999999996</v>
      </c>
      <c r="C6">
        <f t="shared" ref="C6:C8" si="2">AVERAGE(J6:L6)</f>
        <v>11.229166666666666</v>
      </c>
      <c r="D6">
        <f t="shared" ref="D6:D8" si="3">_xlfn.STDEV.P(J6:L6)/SQRT(2)</f>
        <v>0.19084119343346989</v>
      </c>
      <c r="F6">
        <v>5.0199999999999996</v>
      </c>
      <c r="G6">
        <f>AVERAGE(R6:T6)</f>
        <v>1.5907013860208818</v>
      </c>
      <c r="H6">
        <f>_xlfn.STDEV.P(R6:T6)/SQRT(2)</f>
        <v>5.3954337679440384E-2</v>
      </c>
      <c r="J6">
        <v>11.417</v>
      </c>
      <c r="K6">
        <v>11.423</v>
      </c>
      <c r="L6">
        <v>10.8475</v>
      </c>
      <c r="N6">
        <f t="shared" ref="N6:N7" si="4">100/J6</f>
        <v>8.7588683542086372</v>
      </c>
      <c r="O6">
        <f t="shared" si="0"/>
        <v>8.7542677055064342</v>
      </c>
      <c r="P6">
        <f t="shared" si="0"/>
        <v>9.2187139893984789</v>
      </c>
      <c r="R6">
        <f t="shared" si="1"/>
        <v>1.6937248494375796</v>
      </c>
      <c r="S6">
        <f t="shared" si="1"/>
        <v>1.5113897235122147</v>
      </c>
      <c r="T6">
        <f t="shared" si="1"/>
        <v>1.5669895851128508</v>
      </c>
    </row>
    <row r="7" spans="2:20" x14ac:dyDescent="0.2">
      <c r="B7">
        <v>1.33</v>
      </c>
      <c r="C7">
        <f t="shared" si="2"/>
        <v>1.7201645473333336</v>
      </c>
      <c r="D7">
        <f t="shared" si="3"/>
        <v>0.20516296896330524</v>
      </c>
      <c r="F7">
        <v>1.33</v>
      </c>
      <c r="G7">
        <f>AVERAGE(R7:T7)</f>
        <v>2.1886149501558725</v>
      </c>
      <c r="H7">
        <f>_xlfn.STDEV.P(R7:T7)/SQRT(2)</f>
        <v>0.48760677952089948</v>
      </c>
      <c r="J7">
        <v>1.4273494590000002</v>
      </c>
      <c r="K7">
        <v>1.6176342990000001</v>
      </c>
      <c r="L7">
        <v>2.1155098839999997</v>
      </c>
      <c r="N7">
        <f t="shared" si="4"/>
        <v>70.059927769937929</v>
      </c>
      <c r="O7">
        <f t="shared" si="0"/>
        <v>61.818669437102479</v>
      </c>
      <c r="P7">
        <f t="shared" si="0"/>
        <v>47.269928047284893</v>
      </c>
      <c r="R7">
        <f t="shared" si="1"/>
        <v>2.563949781150519</v>
      </c>
      <c r="S7">
        <f t="shared" si="1"/>
        <v>2.7804499001366105</v>
      </c>
      <c r="T7">
        <f t="shared" si="1"/>
        <v>1.2214451691804882</v>
      </c>
    </row>
    <row r="8" spans="2:20" x14ac:dyDescent="0.2">
      <c r="B8" s="1">
        <v>-1</v>
      </c>
      <c r="C8">
        <f t="shared" si="2"/>
        <v>8.4755302190000006E-2</v>
      </c>
      <c r="D8">
        <f t="shared" si="3"/>
        <v>8.7797792602219444E-3</v>
      </c>
      <c r="E8" s="1"/>
      <c r="F8" s="1"/>
      <c r="J8">
        <v>9.1946090999999994E-2</v>
      </c>
      <c r="K8">
        <v>9.5033371259999999E-2</v>
      </c>
      <c r="L8">
        <v>6.7286444309999999E-2</v>
      </c>
    </row>
    <row r="10" spans="2:20" s="2" customFormat="1" x14ac:dyDescent="0.2">
      <c r="B10" s="2" t="s">
        <v>20</v>
      </c>
      <c r="F10" s="2" t="s">
        <v>11</v>
      </c>
      <c r="J10" s="2" t="s">
        <v>13</v>
      </c>
      <c r="N10" s="2" t="s">
        <v>16</v>
      </c>
      <c r="R10" s="2" t="s">
        <v>9</v>
      </c>
    </row>
    <row r="11" spans="2:20" s="2" customFormat="1" x14ac:dyDescent="0.2">
      <c r="B11" s="2" t="s">
        <v>12</v>
      </c>
      <c r="C11" s="2" t="s">
        <v>6</v>
      </c>
      <c r="D11" s="2" t="s">
        <v>7</v>
      </c>
      <c r="F11" s="2" t="s">
        <v>12</v>
      </c>
      <c r="G11" s="2" t="s">
        <v>6</v>
      </c>
      <c r="H11" s="2" t="s">
        <v>7</v>
      </c>
      <c r="J11" s="2" t="s">
        <v>0</v>
      </c>
      <c r="K11" s="2" t="s">
        <v>1</v>
      </c>
      <c r="L11" s="2" t="s">
        <v>2</v>
      </c>
      <c r="N11" s="2" t="s">
        <v>0</v>
      </c>
      <c r="O11" s="2" t="s">
        <v>1</v>
      </c>
      <c r="P11" s="2" t="s">
        <v>2</v>
      </c>
      <c r="R11" s="2" t="s">
        <v>0</v>
      </c>
      <c r="S11" s="2" t="s">
        <v>1</v>
      </c>
      <c r="T11" s="2" t="s">
        <v>2</v>
      </c>
    </row>
    <row r="12" spans="2:20" x14ac:dyDescent="0.2">
      <c r="B12">
        <v>30</v>
      </c>
      <c r="C12">
        <f>AVERAGE(J12:L12)</f>
        <v>58064</v>
      </c>
      <c r="D12">
        <f>_xlfn.STDEV.P(J12:L12)/SQRT(1)</f>
        <v>5532</v>
      </c>
      <c r="F12">
        <v>30</v>
      </c>
      <c r="G12">
        <f>AVERAGE(R12:T12)</f>
        <v>0.12637436535527713</v>
      </c>
      <c r="H12">
        <f>_xlfn.STDEV.P(R12:T12)/SQRT(1)</f>
        <v>9.7461893022883911E-3</v>
      </c>
      <c r="J12">
        <v>63596</v>
      </c>
      <c r="K12">
        <v>52532</v>
      </c>
      <c r="L12" t="s">
        <v>5</v>
      </c>
      <c r="N12">
        <f>10000/(J12*24)</f>
        <v>6.5517747447428557E-3</v>
      </c>
      <c r="O12">
        <f>10000/(K12*24)</f>
        <v>7.9316733927257028E-3</v>
      </c>
      <c r="P12" t="s">
        <v>5</v>
      </c>
      <c r="R12">
        <f t="shared" ref="R12:S14" si="5">N12/R18</f>
        <v>0.11662817605298875</v>
      </c>
      <c r="S12">
        <f t="shared" si="5"/>
        <v>0.13612055465756553</v>
      </c>
      <c r="T12" t="s">
        <v>5</v>
      </c>
    </row>
    <row r="13" spans="2:20" x14ac:dyDescent="0.2">
      <c r="B13">
        <v>5.0199999999999996</v>
      </c>
      <c r="C13">
        <f t="shared" ref="C13:C14" si="6">AVERAGE(J13:L13)</f>
        <v>2023.8666666666668</v>
      </c>
      <c r="D13">
        <f t="shared" ref="D13:D14" si="7">_xlfn.STDEV.P(J13:L13)/SQRT(2)</f>
        <v>373.73682957099351</v>
      </c>
      <c r="F13">
        <v>5.0199999999999996</v>
      </c>
      <c r="G13">
        <f>AVERAGE(R13:T13)</f>
        <v>3.9527382289766932E-2</v>
      </c>
      <c r="H13">
        <f>_xlfn.STDEV.P(R13:T13)/SQRT(2)</f>
        <v>7.4329609785116525E-3</v>
      </c>
      <c r="J13">
        <v>2119.6</v>
      </c>
      <c r="K13">
        <v>2618</v>
      </c>
      <c r="L13">
        <v>1334</v>
      </c>
      <c r="N13">
        <f t="shared" ref="N13:P14" si="8">10000/(J13*24)</f>
        <v>0.19657797068629304</v>
      </c>
      <c r="O13">
        <f t="shared" si="8"/>
        <v>0.15915457091927679</v>
      </c>
      <c r="P13">
        <f t="shared" si="8"/>
        <v>0.31234382808595701</v>
      </c>
      <c r="R13">
        <f t="shared" si="5"/>
        <v>3.8012786622532643E-2</v>
      </c>
      <c r="S13">
        <f t="shared" si="5"/>
        <v>2.7477407708938164E-2</v>
      </c>
      <c r="T13">
        <f>P13/T19</f>
        <v>5.3091952537829987E-2</v>
      </c>
    </row>
    <row r="14" spans="2:20" x14ac:dyDescent="0.2">
      <c r="B14">
        <v>1.33</v>
      </c>
      <c r="C14">
        <f t="shared" si="6"/>
        <v>687.28416666666669</v>
      </c>
      <c r="D14">
        <f t="shared" si="7"/>
        <v>159.83534415863033</v>
      </c>
      <c r="F14">
        <v>1.33</v>
      </c>
      <c r="G14">
        <f>AVERAGE(R14:T14)</f>
        <v>2.6388836468271532E-2</v>
      </c>
      <c r="H14">
        <f>_xlfn.STDEV.P(R14:T14)/SQRT(2)</f>
        <v>1.0959596442024955E-2</v>
      </c>
      <c r="J14">
        <v>934.43979999999999</v>
      </c>
      <c r="K14">
        <v>388.12849999999997</v>
      </c>
      <c r="L14">
        <v>739.28420000000006</v>
      </c>
      <c r="N14">
        <f t="shared" si="8"/>
        <v>0.44589995702951296</v>
      </c>
      <c r="O14">
        <f t="shared" si="8"/>
        <v>1.0735276246569543</v>
      </c>
      <c r="P14">
        <f t="shared" si="8"/>
        <v>0.56360823979014651</v>
      </c>
      <c r="R14">
        <f t="shared" si="5"/>
        <v>1.6318388180403036E-2</v>
      </c>
      <c r="S14">
        <f t="shared" si="5"/>
        <v>4.8284600816397433E-2</v>
      </c>
      <c r="T14">
        <f>P14/T20</f>
        <v>1.4563520408014121E-2</v>
      </c>
    </row>
    <row r="15" spans="2:20" x14ac:dyDescent="0.2">
      <c r="B15" s="1"/>
      <c r="C15" s="1"/>
      <c r="D15" s="1"/>
      <c r="E15" s="1"/>
    </row>
    <row r="16" spans="2:20" x14ac:dyDescent="0.2">
      <c r="Q16" s="2"/>
      <c r="R16" s="2" t="s">
        <v>4</v>
      </c>
      <c r="S16" s="2"/>
      <c r="T16" s="2"/>
    </row>
    <row r="17" spans="17:20" x14ac:dyDescent="0.2">
      <c r="Q17" s="2" t="s">
        <v>12</v>
      </c>
      <c r="R17" s="2" t="s">
        <v>0</v>
      </c>
      <c r="S17" s="2" t="s">
        <v>1</v>
      </c>
      <c r="T17" s="2" t="s">
        <v>2</v>
      </c>
    </row>
    <row r="18" spans="17:20" x14ac:dyDescent="0.2">
      <c r="Q18">
        <v>30</v>
      </c>
      <c r="R18">
        <v>5.6176602999999999E-2</v>
      </c>
      <c r="S18">
        <v>5.8269476000000001E-2</v>
      </c>
      <c r="T18">
        <v>5.8080807999999998E-2</v>
      </c>
    </row>
    <row r="19" spans="17:20" x14ac:dyDescent="0.2">
      <c r="Q19">
        <v>5.0199999999999996</v>
      </c>
      <c r="R19">
        <v>5.1713643789999999</v>
      </c>
      <c r="S19">
        <v>5.7921974519999999</v>
      </c>
      <c r="T19">
        <v>5.8830729169999998</v>
      </c>
    </row>
    <row r="20" spans="17:20" x14ac:dyDescent="0.2">
      <c r="Q20">
        <v>1.33</v>
      </c>
      <c r="R20">
        <v>27.324999999999999</v>
      </c>
      <c r="S20">
        <v>22.233333330000001</v>
      </c>
      <c r="T20">
        <v>38.700000000000003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Figure5a</vt:lpstr>
      <vt:lpstr>Figure5b</vt:lpstr>
      <vt:lpstr>Figure5c</vt:lpstr>
      <vt:lpstr>Figure5d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Laman Trip  Diederik Scato</dc:creator>
  <cp:lastModifiedBy>Laman Trip  Diederik Scato</cp:lastModifiedBy>
  <dcterms:created xsi:type="dcterms:W3CDTF">2022-08-11T18:32:48Z</dcterms:created>
  <dcterms:modified xsi:type="dcterms:W3CDTF">2022-08-22T13:31:32Z</dcterms:modified>
</cp:coreProperties>
</file>