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mrah_exter/YouLabData_BU/ManuscriptDrafts/KeystoneEngineeringOfSpatialExpansion/v29_NatMicrob_round1/SourceData/SupFig1/"/>
    </mc:Choice>
  </mc:AlternateContent>
  <xr:revisionPtr revIDLastSave="0" documentId="13_ncr:1_{E06D4741-4DAA-4946-A02C-F3746591AB48}" xr6:coauthVersionLast="47" xr6:coauthVersionMax="47" xr10:uidLastSave="{00000000-0000-0000-0000-000000000000}"/>
  <bookViews>
    <workbookView xWindow="760" yWindow="500" windowWidth="28040" windowHeight="16440" xr2:uid="{54663B53-D313-2943-A771-4BAAA3AB1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L11" i="1"/>
  <c r="L10" i="1"/>
  <c r="J11" i="1"/>
  <c r="J10" i="1"/>
  <c r="K11" i="1"/>
  <c r="K10" i="1"/>
  <c r="I11" i="1"/>
  <c r="I10" i="1"/>
  <c r="D5" i="1"/>
  <c r="D6" i="1"/>
  <c r="D4" i="1"/>
  <c r="C110" i="1"/>
  <c r="L5" i="1" s="1"/>
  <c r="C109" i="1"/>
  <c r="D109" i="1" s="1"/>
  <c r="C111" i="1"/>
  <c r="D111" i="1" s="1"/>
  <c r="C100" i="1"/>
  <c r="D100" i="1" s="1"/>
  <c r="C101" i="1"/>
  <c r="D101" i="1" s="1"/>
  <c r="C99" i="1"/>
  <c r="J4" i="1" s="1"/>
  <c r="B48" i="1"/>
  <c r="B47" i="1"/>
  <c r="B46" i="1"/>
  <c r="B45" i="1"/>
  <c r="C39" i="1"/>
  <c r="C40" i="1"/>
  <c r="C38" i="1"/>
  <c r="C33" i="1"/>
  <c r="C34" i="1"/>
  <c r="C32" i="1"/>
  <c r="B16" i="1"/>
  <c r="C16" i="1" s="1"/>
  <c r="M4" i="1" s="1"/>
  <c r="C27" i="1"/>
  <c r="C28" i="1"/>
  <c r="C26" i="1"/>
  <c r="B17" i="1"/>
  <c r="C17" i="1" s="1"/>
  <c r="D17" i="1" s="1"/>
  <c r="B18" i="1"/>
  <c r="C18" i="1" s="1"/>
  <c r="D18" i="1" s="1"/>
  <c r="B92" i="1"/>
  <c r="B87" i="1"/>
  <c r="B88" i="1"/>
  <c r="B89" i="1"/>
  <c r="B90" i="1"/>
  <c r="B91" i="1"/>
  <c r="B86" i="1"/>
  <c r="J17" i="1"/>
  <c r="J16" i="1"/>
  <c r="C46" i="1" l="1"/>
  <c r="I5" i="1" s="1"/>
  <c r="J5" i="1"/>
  <c r="L4" i="1"/>
  <c r="D46" i="1"/>
  <c r="D99" i="1"/>
  <c r="C47" i="1"/>
  <c r="D47" i="1" s="1"/>
  <c r="D110" i="1"/>
  <c r="D16" i="1"/>
  <c r="M5" i="1"/>
  <c r="C45" i="1"/>
  <c r="C86" i="1"/>
  <c r="C88" i="1"/>
  <c r="D88" i="1" s="1"/>
  <c r="C87" i="1"/>
  <c r="I4" i="1" l="1"/>
  <c r="D45" i="1"/>
  <c r="K5" i="1"/>
  <c r="D87" i="1"/>
  <c r="K4" i="1"/>
  <c r="D86" i="1"/>
</calcChain>
</file>

<file path=xl/sharedStrings.xml><?xml version="1.0" encoding="utf-8"?>
<sst xmlns="http://schemas.openxmlformats.org/spreadsheetml/2006/main" count="148" uniqueCount="47">
  <si>
    <t>Rank order of pathogens causing SSTI collected as part of the SENTRY program</t>
  </si>
  <si>
    <t>Pa</t>
  </si>
  <si>
    <t>Kp</t>
  </si>
  <si>
    <t>(%)</t>
  </si>
  <si>
    <t>Rank order</t>
  </si>
  <si>
    <t>Species</t>
  </si>
  <si>
    <t>Bloodstream infections</t>
  </si>
  <si>
    <t>Pneumoniae</t>
  </si>
  <si>
    <t>%</t>
  </si>
  <si>
    <t>Bloodstream</t>
  </si>
  <si>
    <t>Skin and soft tissue</t>
  </si>
  <si>
    <t>Pneumonia</t>
  </si>
  <si>
    <t>1997 - 2005 North America</t>
  </si>
  <si>
    <t>Total</t>
  </si>
  <si>
    <t>Number</t>
  </si>
  <si>
    <t>Pa MDR</t>
  </si>
  <si>
    <t>Ec ESBL</t>
  </si>
  <si>
    <t>Ec</t>
  </si>
  <si>
    <t>Klebsiella spp</t>
  </si>
  <si>
    <t>Klebsiella spp ESBL</t>
  </si>
  <si>
    <t>Trends in prevalence and antimicrobial susceptibilities among skin and skin structure infection pathogens in North America: Report from the SENTRY Program (1997-2005), Lead author: Moet G, presented at 18th annual European Congress of Clinical Microbiology and Infectious Diseases (ECCMID), April 19 – 22, 2008, Barcelona, Spain</t>
  </si>
  <si>
    <t>PMID: 17059876</t>
  </si>
  <si>
    <t>1998 - 2004 North America, Europe, and Latin America</t>
  </si>
  <si>
    <t>North America</t>
  </si>
  <si>
    <t>Europe</t>
  </si>
  <si>
    <t>Latin America</t>
  </si>
  <si>
    <t>PMID: 31010862</t>
  </si>
  <si>
    <t>1997 - 2016 Global</t>
  </si>
  <si>
    <t>one isolate per patient</t>
  </si>
  <si>
    <t>Unclear description of the nature of the samples</t>
  </si>
  <si>
    <t>PMID: 34671728</t>
  </si>
  <si>
    <t>2016-2019, Western Europe, Eastern Europe, North America</t>
  </si>
  <si>
    <t>Western Europe</t>
  </si>
  <si>
    <t>Eastern Europe</t>
  </si>
  <si>
    <t>Diabetic foot infections</t>
  </si>
  <si>
    <t>2004 - 2018 Global</t>
  </si>
  <si>
    <t>10 studies reviewed</t>
  </si>
  <si>
    <t>PMID: 31717640</t>
  </si>
  <si>
    <t>Diabetic foot infection</t>
  </si>
  <si>
    <t>Urosepsis</t>
  </si>
  <si>
    <t>2003 - 2013 Global</t>
  </si>
  <si>
    <t>PMID: 26658886</t>
  </si>
  <si>
    <t>Note that UTIs are often considered together with bloodstream infections (under names such as bacterimae, sepsis, etc.)</t>
  </si>
  <si>
    <t>% error</t>
  </si>
  <si>
    <t>% 95 CI</t>
  </si>
  <si>
    <t>Bloodstream infection</t>
  </si>
  <si>
    <t>Skin and soft tissue 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</si>
</sst>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A9A9"/>
      <color rgb="FFB2403B"/>
      <color rgb="FF379BB0"/>
      <color rgb="FF179BB0"/>
      <color rgb="FF17A2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982207699894755"/>
          <c:y val="0.19003928386088642"/>
          <c:w val="0.78251836260145591"/>
          <c:h val="0.54074963052498826"/>
        </c:manualLayout>
      </c:layout>
      <c:barChart>
        <c:barDir val="col"/>
        <c:grouping val="clustered"/>
        <c:varyColors val="0"/>
        <c:ser>
          <c:idx val="2"/>
          <c:order val="0"/>
          <c:tx>
            <c:v>Pa</c:v>
          </c:tx>
          <c:spPr>
            <a:solidFill>
              <a:srgbClr val="17A2B8"/>
            </a:solidFill>
            <a:ln w="9525" cap="flat" cmpd="sng" algn="ctr">
              <a:solidFill>
                <a:srgbClr val="17A2B8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Sheet1!$I$10:$M$10</c:f>
                <c:numCache>
                  <c:formatCode>General</c:formatCode>
                  <c:ptCount val="5"/>
                  <c:pt idx="0">
                    <c:v>0.57535532188395377</c:v>
                  </c:pt>
                  <c:pt idx="1">
                    <c:v>2.118581514509005</c:v>
                  </c:pt>
                  <c:pt idx="2">
                    <c:v>0.55413849786093017</c:v>
                  </c:pt>
                  <c:pt idx="3">
                    <c:v>2.9487028844435934</c:v>
                  </c:pt>
                  <c:pt idx="4">
                    <c:v>8.5315353929086166E-2</c:v>
                  </c:pt>
                </c:numCache>
              </c:numRef>
            </c:plus>
            <c:minus>
              <c:numRef>
                <c:f>Sheet1!$I$10:$M$10</c:f>
                <c:numCache>
                  <c:formatCode>General</c:formatCode>
                  <c:ptCount val="5"/>
                  <c:pt idx="0">
                    <c:v>0.57535532188395377</c:v>
                  </c:pt>
                  <c:pt idx="1">
                    <c:v>2.118581514509005</c:v>
                  </c:pt>
                  <c:pt idx="2">
                    <c:v>0.55413849786093017</c:v>
                  </c:pt>
                  <c:pt idx="3">
                    <c:v>2.9487028844435934</c:v>
                  </c:pt>
                  <c:pt idx="4">
                    <c:v>8.5315353929086166E-2</c:v>
                  </c:pt>
                </c:numCache>
              </c:numRef>
            </c:minus>
            <c:spPr>
              <a:noFill/>
              <a:ln w="19050">
                <a:solidFill>
                  <a:srgbClr val="A9A9A9"/>
                </a:solidFill>
              </a:ln>
              <a:effectLst/>
            </c:spPr>
          </c:errBars>
          <c:cat>
            <c:strRef>
              <c:f>Sheet1!$I$3:$M$3</c:f>
              <c:strCache>
                <c:ptCount val="5"/>
                <c:pt idx="0">
                  <c:v>Pneumonia</c:v>
                </c:pt>
                <c:pt idx="1">
                  <c:v>Diabetic foot infection</c:v>
                </c:pt>
                <c:pt idx="2">
                  <c:v>Skin and soft tissue infection</c:v>
                </c:pt>
                <c:pt idx="3">
                  <c:v>Urosepsis</c:v>
                </c:pt>
                <c:pt idx="4">
                  <c:v>Bloodstream infection</c:v>
                </c:pt>
              </c:strCache>
            </c:strRef>
          </c:cat>
          <c:val>
            <c:numRef>
              <c:f>Sheet1!$I$4:$M$4</c:f>
              <c:numCache>
                <c:formatCode>General</c:formatCode>
                <c:ptCount val="5"/>
                <c:pt idx="0">
                  <c:v>52.848297213622288</c:v>
                </c:pt>
                <c:pt idx="1">
                  <c:v>18.380062305295951</c:v>
                </c:pt>
                <c:pt idx="2">
                  <c:v>11.695046439628483</c:v>
                </c:pt>
                <c:pt idx="3">
                  <c:v>10.294117647058824</c:v>
                </c:pt>
                <c:pt idx="4">
                  <c:v>5.2999999999999989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7-4A4D-846A-60D6B364654C}"/>
            </c:ext>
          </c:extLst>
        </c:ser>
        <c:ser>
          <c:idx val="3"/>
          <c:order val="1"/>
          <c:tx>
            <c:v>Kp</c:v>
          </c:tx>
          <c:spPr>
            <a:solidFill>
              <a:srgbClr val="B2403B"/>
            </a:solidFill>
            <a:ln w="9525" cap="flat" cmpd="sng" algn="ctr">
              <a:solidFill>
                <a:srgbClr val="B2403B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Sheet1!$I$11:$M$11</c:f>
                <c:numCache>
                  <c:formatCode>General</c:formatCode>
                  <c:ptCount val="5"/>
                  <c:pt idx="0">
                    <c:v>0.47364265453901627</c:v>
                  </c:pt>
                  <c:pt idx="1">
                    <c:v>1.6611993056223655</c:v>
                  </c:pt>
                  <c:pt idx="2">
                    <c:v>0.37025085651637846</c:v>
                  </c:pt>
                  <c:pt idx="3">
                    <c:v>2.9487028844435934</c:v>
                  </c:pt>
                  <c:pt idx="4">
                    <c:v>0.1015220749754312</c:v>
                  </c:pt>
                </c:numCache>
              </c:numRef>
            </c:plus>
            <c:minus>
              <c:numRef>
                <c:f>Sheet1!$I$11:$M$11</c:f>
                <c:numCache>
                  <c:formatCode>General</c:formatCode>
                  <c:ptCount val="5"/>
                  <c:pt idx="0">
                    <c:v>0.47364265453901627</c:v>
                  </c:pt>
                  <c:pt idx="1">
                    <c:v>1.6611993056223655</c:v>
                  </c:pt>
                  <c:pt idx="2">
                    <c:v>0.37025085651637846</c:v>
                  </c:pt>
                  <c:pt idx="3">
                    <c:v>2.9487028844435934</c:v>
                  </c:pt>
                  <c:pt idx="4">
                    <c:v>0.1015220749754312</c:v>
                  </c:pt>
                </c:numCache>
              </c:numRef>
            </c:minus>
            <c:spPr>
              <a:noFill/>
              <a:ln w="19050">
                <a:solidFill>
                  <a:srgbClr val="A9A9A9"/>
                </a:solidFill>
              </a:ln>
              <a:effectLst/>
            </c:spPr>
          </c:errBars>
          <c:cat>
            <c:strRef>
              <c:f>Sheet1!$I$3:$M$3</c:f>
              <c:strCache>
                <c:ptCount val="5"/>
                <c:pt idx="0">
                  <c:v>Pneumonia</c:v>
                </c:pt>
                <c:pt idx="1">
                  <c:v>Diabetic foot infection</c:v>
                </c:pt>
                <c:pt idx="2">
                  <c:v>Skin and soft tissue infection</c:v>
                </c:pt>
                <c:pt idx="3">
                  <c:v>Urosepsis</c:v>
                </c:pt>
                <c:pt idx="4">
                  <c:v>Bloodstream infection</c:v>
                </c:pt>
              </c:strCache>
            </c:strRef>
          </c:cat>
          <c:val>
            <c:numRef>
              <c:f>Sheet1!$I$5:$M$5</c:f>
              <c:numCache>
                <c:formatCode>General</c:formatCode>
                <c:ptCount val="5"/>
                <c:pt idx="0">
                  <c:v>21.517027863777091</c:v>
                </c:pt>
                <c:pt idx="1">
                  <c:v>10.280373831775702</c:v>
                </c:pt>
                <c:pt idx="2">
                  <c:v>4.8452012383900929</c:v>
                </c:pt>
                <c:pt idx="3">
                  <c:v>10.294117647058824</c:v>
                </c:pt>
                <c:pt idx="4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7-4A4D-846A-60D6B364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290047"/>
        <c:axId val="1869697695"/>
      </c:barChart>
      <c:catAx>
        <c:axId val="1870290047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solidFill>
            <a:schemeClr val="bg1"/>
          </a:solidFill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9697695"/>
        <c:crosses val="autoZero"/>
        <c:auto val="1"/>
        <c:lblAlgn val="ctr"/>
        <c:lblOffset val="100"/>
        <c:noMultiLvlLbl val="0"/>
      </c:catAx>
      <c:valAx>
        <c:axId val="1869697695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latin typeface="Arial" panose="020B0604020202020204" pitchFamily="34" charset="0"/>
                    <a:cs typeface="Arial" panose="020B0604020202020204" pitchFamily="34" charset="0"/>
                  </a:rPr>
                  <a:t>Prevalence (%)</a:t>
                </a:r>
              </a:p>
            </c:rich>
          </c:tx>
          <c:layout>
            <c:manualLayout>
              <c:xMode val="edge"/>
              <c:yMode val="edge"/>
              <c:x val="7.1598811011249319E-2"/>
              <c:y val="0.254650642073030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70290047"/>
        <c:crosses val="autoZero"/>
        <c:crossBetween val="between"/>
        <c:majorUnit val="30"/>
        <c:minorUnit val="15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50</xdr:row>
      <xdr:rowOff>0</xdr:rowOff>
    </xdr:from>
    <xdr:to>
      <xdr:col>20</xdr:col>
      <xdr:colOff>630995</xdr:colOff>
      <xdr:row>77</xdr:row>
      <xdr:rowOff>22514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884890-B4B1-5942-9C36-8169D6C74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98B4-748A-2D4D-9D7D-B0CF0AF6F87E}">
  <dimension ref="A1:M112"/>
  <sheetViews>
    <sheetView tabSelected="1" zoomScale="83" zoomScaleNormal="179" workbookViewId="0">
      <selection activeCell="K4" sqref="K4"/>
    </sheetView>
  </sheetViews>
  <sheetFormatPr baseColWidth="10" defaultRowHeight="16" x14ac:dyDescent="0.2"/>
  <cols>
    <col min="1" max="1" width="67.33203125" bestFit="1" customWidth="1"/>
    <col min="3" max="3" width="20.1640625" bestFit="1" customWidth="1"/>
    <col min="12" max="12" width="19.6640625" bestFit="1" customWidth="1"/>
  </cols>
  <sheetData>
    <row r="1" spans="1:13" x14ac:dyDescent="0.2">
      <c r="A1" t="s">
        <v>0</v>
      </c>
      <c r="B1" t="s">
        <v>20</v>
      </c>
    </row>
    <row r="2" spans="1:13" x14ac:dyDescent="0.2">
      <c r="A2" t="s">
        <v>12</v>
      </c>
      <c r="H2" s="1" t="s">
        <v>8</v>
      </c>
    </row>
    <row r="3" spans="1:13" x14ac:dyDescent="0.2">
      <c r="A3" s="1" t="s">
        <v>5</v>
      </c>
      <c r="C3" s="1" t="s">
        <v>3</v>
      </c>
      <c r="D3" s="1" t="s">
        <v>43</v>
      </c>
      <c r="E3" s="1" t="s">
        <v>4</v>
      </c>
      <c r="H3" s="1" t="s">
        <v>5</v>
      </c>
      <c r="I3" s="1" t="s">
        <v>11</v>
      </c>
      <c r="J3" s="1" t="s">
        <v>38</v>
      </c>
      <c r="K3" s="1" t="s">
        <v>46</v>
      </c>
      <c r="L3" s="1" t="s">
        <v>39</v>
      </c>
      <c r="M3" s="1" t="s">
        <v>45</v>
      </c>
    </row>
    <row r="4" spans="1:13" x14ac:dyDescent="0.2">
      <c r="A4" t="s">
        <v>1</v>
      </c>
      <c r="B4">
        <v>908</v>
      </c>
      <c r="C4">
        <v>10.7</v>
      </c>
      <c r="D4">
        <f>100*1.96*SQRT((C4/100)*(1-(C4/100))/$B$10)</f>
        <v>0.65637781259260264</v>
      </c>
      <c r="E4">
        <v>2</v>
      </c>
      <c r="H4" t="s">
        <v>1</v>
      </c>
      <c r="I4">
        <f>C45</f>
        <v>52.848297213622288</v>
      </c>
      <c r="J4">
        <f>C99</f>
        <v>18.380062305295951</v>
      </c>
      <c r="K4">
        <f>C86</f>
        <v>11.695046439628483</v>
      </c>
      <c r="L4">
        <f>C109</f>
        <v>10.294117647058824</v>
      </c>
      <c r="M4">
        <f>C16</f>
        <v>5.2999999999999989</v>
      </c>
    </row>
    <row r="5" spans="1:13" x14ac:dyDescent="0.2">
      <c r="A5" t="s">
        <v>18</v>
      </c>
      <c r="B5">
        <v>344</v>
      </c>
      <c r="C5">
        <v>4</v>
      </c>
      <c r="D5">
        <f t="shared" ref="D5:D6" si="0">100*1.96*SQRT((C5/100)*(1-(C5/100))/$B$10)</f>
        <v>0.41610399566847178</v>
      </c>
      <c r="E5">
        <v>7</v>
      </c>
      <c r="H5" t="s">
        <v>2</v>
      </c>
      <c r="I5">
        <f>C46</f>
        <v>21.517027863777091</v>
      </c>
      <c r="J5">
        <f>C100</f>
        <v>10.280373831775702</v>
      </c>
      <c r="K5">
        <f>C87</f>
        <v>4.8452012383900929</v>
      </c>
      <c r="L5">
        <f>C110</f>
        <v>10.294117647058824</v>
      </c>
      <c r="M5">
        <f>C17</f>
        <v>7.7</v>
      </c>
    </row>
    <row r="6" spans="1:13" x14ac:dyDescent="0.2">
      <c r="A6" t="s">
        <v>17</v>
      </c>
      <c r="B6">
        <v>610</v>
      </c>
      <c r="C6">
        <v>7.2</v>
      </c>
      <c r="D6">
        <f t="shared" si="0"/>
        <v>0.54887886757244142</v>
      </c>
      <c r="E6">
        <v>4</v>
      </c>
    </row>
    <row r="7" spans="1:13" x14ac:dyDescent="0.2">
      <c r="A7" t="s">
        <v>15</v>
      </c>
      <c r="B7">
        <v>908</v>
      </c>
    </row>
    <row r="8" spans="1:13" x14ac:dyDescent="0.2">
      <c r="A8" t="s">
        <v>19</v>
      </c>
      <c r="B8">
        <v>344</v>
      </c>
      <c r="H8" s="1" t="s">
        <v>44</v>
      </c>
    </row>
    <row r="9" spans="1:13" x14ac:dyDescent="0.2">
      <c r="A9" t="s">
        <v>16</v>
      </c>
      <c r="B9">
        <v>610</v>
      </c>
      <c r="H9" s="1" t="s">
        <v>5</v>
      </c>
      <c r="I9" s="1" t="s">
        <v>11</v>
      </c>
      <c r="J9" s="1" t="s">
        <v>38</v>
      </c>
      <c r="K9" s="1" t="s">
        <v>46</v>
      </c>
      <c r="L9" s="1" t="s">
        <v>39</v>
      </c>
      <c r="M9" s="1" t="s">
        <v>9</v>
      </c>
    </row>
    <row r="10" spans="1:13" x14ac:dyDescent="0.2">
      <c r="A10" t="s">
        <v>13</v>
      </c>
      <c r="B10">
        <v>8520</v>
      </c>
      <c r="H10" t="s">
        <v>1</v>
      </c>
      <c r="I10">
        <f>D45</f>
        <v>0.57535532188395377</v>
      </c>
      <c r="J10">
        <f>D99</f>
        <v>2.118581514509005</v>
      </c>
      <c r="K10">
        <f>D86</f>
        <v>0.55413849786093017</v>
      </c>
      <c r="L10">
        <f>D109</f>
        <v>2.9487028844435934</v>
      </c>
      <c r="M10">
        <f>D16</f>
        <v>8.5315353929086166E-2</v>
      </c>
    </row>
    <row r="11" spans="1:13" x14ac:dyDescent="0.2">
      <c r="H11" t="s">
        <v>2</v>
      </c>
      <c r="I11">
        <f>D46</f>
        <v>0.47364265453901627</v>
      </c>
      <c r="J11">
        <f>D100</f>
        <v>1.6611993056223655</v>
      </c>
      <c r="K11">
        <f>D87</f>
        <v>0.37025085651637846</v>
      </c>
      <c r="L11">
        <f>D110</f>
        <v>2.9487028844435934</v>
      </c>
      <c r="M11">
        <f>D17</f>
        <v>0.1015220749754312</v>
      </c>
    </row>
    <row r="13" spans="1:13" x14ac:dyDescent="0.2">
      <c r="A13" t="s">
        <v>6</v>
      </c>
      <c r="B13" t="s">
        <v>26</v>
      </c>
      <c r="C13" t="s">
        <v>28</v>
      </c>
    </row>
    <row r="14" spans="1:13" x14ac:dyDescent="0.2">
      <c r="A14" t="s">
        <v>27</v>
      </c>
      <c r="H14" s="1" t="s">
        <v>4</v>
      </c>
    </row>
    <row r="15" spans="1:13" x14ac:dyDescent="0.2">
      <c r="A15" s="1" t="s">
        <v>5</v>
      </c>
      <c r="B15" s="1" t="s">
        <v>14</v>
      </c>
      <c r="C15" s="1" t="s">
        <v>3</v>
      </c>
      <c r="D15" s="1" t="s">
        <v>43</v>
      </c>
      <c r="E15" s="1" t="s">
        <v>4</v>
      </c>
      <c r="H15" s="1" t="s">
        <v>5</v>
      </c>
      <c r="I15" s="1" t="s">
        <v>10</v>
      </c>
      <c r="J15" s="1" t="s">
        <v>9</v>
      </c>
      <c r="K15" s="1" t="s">
        <v>11</v>
      </c>
    </row>
    <row r="16" spans="1:13" x14ac:dyDescent="0.2">
      <c r="A16" t="s">
        <v>1</v>
      </c>
      <c r="B16">
        <f>0.053*$B$19</f>
        <v>14039.752999999999</v>
      </c>
      <c r="C16">
        <f>100*B16/$B$19</f>
        <v>5.2999999999999989</v>
      </c>
      <c r="D16">
        <f>100*1.96*SQRT((C16/100)*(1-(C16/100))/$B$19)</f>
        <v>8.5315353929086166E-2</v>
      </c>
      <c r="E16">
        <v>4</v>
      </c>
      <c r="H16" t="s">
        <v>1</v>
      </c>
      <c r="J16">
        <f>E16</f>
        <v>4</v>
      </c>
      <c r="K16">
        <v>1</v>
      </c>
    </row>
    <row r="17" spans="1:11" x14ac:dyDescent="0.2">
      <c r="A17" t="s">
        <v>2</v>
      </c>
      <c r="B17">
        <f>0.077*$B$19</f>
        <v>20397.377</v>
      </c>
      <c r="C17">
        <f t="shared" ref="C17:C18" si="1">100*B17/$B$19</f>
        <v>7.7</v>
      </c>
      <c r="D17">
        <f t="shared" ref="D17:D18" si="2">100*1.96*SQRT((C17/100)*(1-(C17/100))/$B$19)</f>
        <v>0.1015220749754312</v>
      </c>
      <c r="E17">
        <v>3</v>
      </c>
      <c r="H17" t="s">
        <v>2</v>
      </c>
      <c r="J17">
        <f>E17</f>
        <v>3</v>
      </c>
      <c r="K17">
        <v>3</v>
      </c>
    </row>
    <row r="18" spans="1:11" x14ac:dyDescent="0.2">
      <c r="A18" t="s">
        <v>17</v>
      </c>
      <c r="B18">
        <f>0.205*$B$19</f>
        <v>54304.704999999994</v>
      </c>
      <c r="C18">
        <f t="shared" si="1"/>
        <v>20.499999999999996</v>
      </c>
      <c r="D18">
        <f t="shared" si="2"/>
        <v>0.15373571333882155</v>
      </c>
      <c r="E18">
        <v>2</v>
      </c>
    </row>
    <row r="19" spans="1:11" x14ac:dyDescent="0.2">
      <c r="A19" t="s">
        <v>13</v>
      </c>
      <c r="B19">
        <v>264901</v>
      </c>
    </row>
    <row r="22" spans="1:11" x14ac:dyDescent="0.2">
      <c r="A22" t="s">
        <v>7</v>
      </c>
    </row>
    <row r="23" spans="1:11" x14ac:dyDescent="0.2">
      <c r="A23" t="s">
        <v>31</v>
      </c>
      <c r="B23" t="s">
        <v>30</v>
      </c>
      <c r="C23" t="s">
        <v>28</v>
      </c>
    </row>
    <row r="24" spans="1:11" x14ac:dyDescent="0.2">
      <c r="A24" s="1" t="s">
        <v>5</v>
      </c>
      <c r="B24" s="1" t="s">
        <v>14</v>
      </c>
      <c r="C24" s="1" t="s">
        <v>3</v>
      </c>
      <c r="D24" s="1" t="s">
        <v>43</v>
      </c>
      <c r="E24" s="1" t="s">
        <v>4</v>
      </c>
    </row>
    <row r="25" spans="1:11" x14ac:dyDescent="0.2">
      <c r="A25" s="2" t="s">
        <v>23</v>
      </c>
      <c r="B25" s="1"/>
      <c r="C25" s="1"/>
      <c r="E25" s="1"/>
    </row>
    <row r="26" spans="1:11" x14ac:dyDescent="0.2">
      <c r="A26" t="s">
        <v>1</v>
      </c>
      <c r="B26">
        <v>4321</v>
      </c>
      <c r="C26">
        <f>100*B26/$B$29</f>
        <v>24.316263365222284</v>
      </c>
      <c r="E26">
        <v>2</v>
      </c>
    </row>
    <row r="27" spans="1:11" x14ac:dyDescent="0.2">
      <c r="A27" t="s">
        <v>2</v>
      </c>
      <c r="B27">
        <v>1432</v>
      </c>
      <c r="C27">
        <f>100*B27/$B$29</f>
        <v>8.0585256049521661</v>
      </c>
      <c r="E27">
        <v>3</v>
      </c>
    </row>
    <row r="28" spans="1:11" x14ac:dyDescent="0.2">
      <c r="A28" t="s">
        <v>17</v>
      </c>
      <c r="B28">
        <v>422</v>
      </c>
      <c r="C28">
        <f>100*B28/$B$29</f>
        <v>2.3747889701744511</v>
      </c>
      <c r="E28">
        <v>4</v>
      </c>
    </row>
    <row r="29" spans="1:11" x14ac:dyDescent="0.2">
      <c r="A29" t="s">
        <v>13</v>
      </c>
      <c r="B29">
        <v>17770</v>
      </c>
    </row>
    <row r="31" spans="1:11" x14ac:dyDescent="0.2">
      <c r="A31" s="2" t="s">
        <v>32</v>
      </c>
      <c r="B31" s="1"/>
      <c r="C31" s="1"/>
      <c r="D31" s="1"/>
    </row>
    <row r="32" spans="1:11" x14ac:dyDescent="0.2">
      <c r="A32" t="s">
        <v>1</v>
      </c>
      <c r="B32">
        <v>1643</v>
      </c>
      <c r="C32">
        <f>100*B32/$B$35</f>
        <v>20.625156916896813</v>
      </c>
      <c r="E32">
        <v>1</v>
      </c>
    </row>
    <row r="33" spans="1:5" x14ac:dyDescent="0.2">
      <c r="A33" t="s">
        <v>2</v>
      </c>
      <c r="B33">
        <v>733</v>
      </c>
      <c r="C33">
        <f>100*B33/$B$35</f>
        <v>9.2016068290233495</v>
      </c>
      <c r="E33">
        <v>4</v>
      </c>
    </row>
    <row r="34" spans="1:5" x14ac:dyDescent="0.2">
      <c r="A34" t="s">
        <v>17</v>
      </c>
      <c r="B34">
        <v>1015</v>
      </c>
      <c r="C34">
        <f>100*B34/$B$35</f>
        <v>12.741652021089632</v>
      </c>
      <c r="E34">
        <v>3</v>
      </c>
    </row>
    <row r="35" spans="1:5" x14ac:dyDescent="0.2">
      <c r="A35" t="s">
        <v>13</v>
      </c>
      <c r="B35">
        <v>7966</v>
      </c>
    </row>
    <row r="37" spans="1:5" x14ac:dyDescent="0.2">
      <c r="A37" s="2" t="s">
        <v>33</v>
      </c>
      <c r="B37" s="1"/>
      <c r="C37" s="1"/>
      <c r="D37" s="1"/>
    </row>
    <row r="38" spans="1:5" x14ac:dyDescent="0.2">
      <c r="A38" t="s">
        <v>1</v>
      </c>
      <c r="B38">
        <v>864</v>
      </c>
      <c r="C38">
        <f>100*B38/$B$41</f>
        <v>27.152734129478315</v>
      </c>
      <c r="E38">
        <v>1</v>
      </c>
    </row>
    <row r="39" spans="1:5" x14ac:dyDescent="0.2">
      <c r="A39" t="s">
        <v>2</v>
      </c>
      <c r="B39">
        <v>615</v>
      </c>
      <c r="C39">
        <f>100*B39/$B$41</f>
        <v>19.327467001885605</v>
      </c>
      <c r="E39">
        <v>2</v>
      </c>
    </row>
    <row r="40" spans="1:5" x14ac:dyDescent="0.2">
      <c r="A40" t="s">
        <v>17</v>
      </c>
      <c r="B40">
        <v>195</v>
      </c>
      <c r="C40">
        <f>100*B40/$B$41</f>
        <v>6.1282212445003141</v>
      </c>
      <c r="E40">
        <v>5</v>
      </c>
    </row>
    <row r="41" spans="1:5" x14ac:dyDescent="0.2">
      <c r="A41" t="s">
        <v>13</v>
      </c>
      <c r="B41">
        <v>3182</v>
      </c>
    </row>
    <row r="44" spans="1:5" x14ac:dyDescent="0.2">
      <c r="A44" s="2" t="s">
        <v>13</v>
      </c>
      <c r="B44" s="1"/>
      <c r="C44" s="1"/>
    </row>
    <row r="45" spans="1:5" x14ac:dyDescent="0.2">
      <c r="A45" t="s">
        <v>1</v>
      </c>
      <c r="B45">
        <f>SUM(B26,B32,B38)</f>
        <v>6828</v>
      </c>
      <c r="C45">
        <f>100*B45/$B$92</f>
        <v>52.848297213622288</v>
      </c>
      <c r="D45">
        <f>100*1.96*SQRT((C45/100)*(1-(C45/100))/$B$48)</f>
        <v>0.57535532188395377</v>
      </c>
      <c r="E45">
        <v>1</v>
      </c>
    </row>
    <row r="46" spans="1:5" x14ac:dyDescent="0.2">
      <c r="A46" t="s">
        <v>2</v>
      </c>
      <c r="B46">
        <f>SUM(B27,B33,B39)</f>
        <v>2780</v>
      </c>
      <c r="C46">
        <f>100*B46/$B$92</f>
        <v>21.517027863777091</v>
      </c>
      <c r="D46">
        <f>100*1.96*SQRT((C46/100)*(1-(C46/100))/$B$48)</f>
        <v>0.47364265453901627</v>
      </c>
      <c r="E46">
        <v>3</v>
      </c>
    </row>
    <row r="47" spans="1:5" x14ac:dyDescent="0.2">
      <c r="A47" t="s">
        <v>17</v>
      </c>
      <c r="B47">
        <f>SUM(B28,B34,B40)</f>
        <v>1632</v>
      </c>
      <c r="C47">
        <f>100*B47/$B$92</f>
        <v>12.631578947368421</v>
      </c>
      <c r="D47">
        <f>100*1.96*SQRT((C47/100)*(1-(C47/100))/$B$48)</f>
        <v>0.38289351301182828</v>
      </c>
    </row>
    <row r="48" spans="1:5" x14ac:dyDescent="0.2">
      <c r="A48" t="s">
        <v>13</v>
      </c>
      <c r="B48">
        <f>SUM(B29,B35,B41)</f>
        <v>28918</v>
      </c>
    </row>
    <row r="54" spans="1:5" x14ac:dyDescent="0.2">
      <c r="A54" t="s">
        <v>0</v>
      </c>
      <c r="B54" t="s">
        <v>21</v>
      </c>
      <c r="C54" t="s">
        <v>29</v>
      </c>
    </row>
    <row r="55" spans="1:5" x14ac:dyDescent="0.2">
      <c r="A55" t="s">
        <v>22</v>
      </c>
    </row>
    <row r="56" spans="1:5" x14ac:dyDescent="0.2">
      <c r="A56" s="1" t="s">
        <v>5</v>
      </c>
      <c r="B56" s="1" t="s">
        <v>14</v>
      </c>
      <c r="C56" s="1" t="s">
        <v>3</v>
      </c>
      <c r="D56" s="1" t="s">
        <v>43</v>
      </c>
      <c r="E56" s="1" t="s">
        <v>4</v>
      </c>
    </row>
    <row r="57" spans="1:5" x14ac:dyDescent="0.2">
      <c r="A57" s="2" t="s">
        <v>23</v>
      </c>
      <c r="B57" s="1"/>
      <c r="C57" s="1"/>
      <c r="E57" s="1"/>
    </row>
    <row r="58" spans="1:5" x14ac:dyDescent="0.2">
      <c r="A58" t="s">
        <v>1</v>
      </c>
      <c r="B58">
        <v>648</v>
      </c>
      <c r="C58">
        <v>11.1</v>
      </c>
      <c r="E58">
        <v>2</v>
      </c>
    </row>
    <row r="59" spans="1:5" x14ac:dyDescent="0.2">
      <c r="A59" t="s">
        <v>18</v>
      </c>
      <c r="B59">
        <v>248</v>
      </c>
      <c r="C59">
        <v>4</v>
      </c>
      <c r="E59">
        <v>6</v>
      </c>
    </row>
    <row r="60" spans="1:5" x14ac:dyDescent="0.2">
      <c r="A60" t="s">
        <v>17</v>
      </c>
      <c r="B60">
        <v>422</v>
      </c>
      <c r="C60">
        <v>7.2</v>
      </c>
      <c r="E60">
        <v>4</v>
      </c>
    </row>
    <row r="61" spans="1:5" x14ac:dyDescent="0.2">
      <c r="A61" t="s">
        <v>15</v>
      </c>
      <c r="B61">
        <v>648</v>
      </c>
    </row>
    <row r="62" spans="1:5" x14ac:dyDescent="0.2">
      <c r="A62" t="s">
        <v>19</v>
      </c>
      <c r="B62">
        <v>248</v>
      </c>
    </row>
    <row r="63" spans="1:5" x14ac:dyDescent="0.2">
      <c r="A63" t="s">
        <v>16</v>
      </c>
      <c r="B63">
        <v>422</v>
      </c>
    </row>
    <row r="64" spans="1:5" x14ac:dyDescent="0.2">
      <c r="A64" t="s">
        <v>13</v>
      </c>
      <c r="B64">
        <v>5837</v>
      </c>
    </row>
    <row r="66" spans="1:5" x14ac:dyDescent="0.2">
      <c r="A66" s="2" t="s">
        <v>25</v>
      </c>
      <c r="B66" s="1"/>
      <c r="C66" s="1"/>
      <c r="E66" s="1"/>
    </row>
    <row r="67" spans="1:5" x14ac:dyDescent="0.2">
      <c r="A67" t="s">
        <v>1</v>
      </c>
      <c r="B67">
        <v>308</v>
      </c>
      <c r="C67">
        <v>12.5</v>
      </c>
      <c r="E67">
        <v>3</v>
      </c>
    </row>
    <row r="68" spans="1:5" x14ac:dyDescent="0.2">
      <c r="A68" t="s">
        <v>18</v>
      </c>
      <c r="B68">
        <v>173</v>
      </c>
      <c r="C68">
        <v>7</v>
      </c>
      <c r="E68">
        <v>4</v>
      </c>
    </row>
    <row r="69" spans="1:5" x14ac:dyDescent="0.2">
      <c r="A69" t="s">
        <v>17</v>
      </c>
      <c r="B69">
        <v>344</v>
      </c>
      <c r="C69">
        <v>14</v>
      </c>
      <c r="E69">
        <v>2</v>
      </c>
    </row>
    <row r="70" spans="1:5" x14ac:dyDescent="0.2">
      <c r="A70" t="s">
        <v>15</v>
      </c>
      <c r="B70">
        <v>308</v>
      </c>
    </row>
    <row r="71" spans="1:5" x14ac:dyDescent="0.2">
      <c r="A71" t="s">
        <v>19</v>
      </c>
      <c r="B71">
        <v>173</v>
      </c>
    </row>
    <row r="72" spans="1:5" x14ac:dyDescent="0.2">
      <c r="A72" t="s">
        <v>16</v>
      </c>
      <c r="B72">
        <v>344</v>
      </c>
    </row>
    <row r="73" spans="1:5" x14ac:dyDescent="0.2">
      <c r="A73" t="s">
        <v>13</v>
      </c>
      <c r="B73">
        <v>2461</v>
      </c>
    </row>
    <row r="75" spans="1:5" x14ac:dyDescent="0.2">
      <c r="A75" s="2" t="s">
        <v>24</v>
      </c>
      <c r="B75" s="1"/>
      <c r="C75" s="1"/>
      <c r="E75" s="1"/>
    </row>
    <row r="76" spans="1:5" x14ac:dyDescent="0.2">
      <c r="A76" t="s">
        <v>1</v>
      </c>
      <c r="B76">
        <v>555</v>
      </c>
      <c r="C76">
        <v>12</v>
      </c>
      <c r="E76">
        <v>2</v>
      </c>
    </row>
    <row r="77" spans="1:5" x14ac:dyDescent="0.2">
      <c r="A77" t="s">
        <v>18</v>
      </c>
      <c r="B77">
        <v>205</v>
      </c>
      <c r="C77">
        <v>4.4000000000000004</v>
      </c>
      <c r="E77">
        <v>8</v>
      </c>
    </row>
    <row r="78" spans="1:5" x14ac:dyDescent="0.2">
      <c r="A78" t="s">
        <v>17</v>
      </c>
      <c r="B78">
        <v>501</v>
      </c>
      <c r="C78">
        <v>10.8</v>
      </c>
      <c r="E78">
        <v>3</v>
      </c>
    </row>
    <row r="79" spans="1:5" x14ac:dyDescent="0.2">
      <c r="A79" t="s">
        <v>15</v>
      </c>
      <c r="B79">
        <v>555</v>
      </c>
    </row>
    <row r="80" spans="1:5" x14ac:dyDescent="0.2">
      <c r="A80" t="s">
        <v>19</v>
      </c>
      <c r="B80">
        <v>205</v>
      </c>
    </row>
    <row r="81" spans="1:5" x14ac:dyDescent="0.2">
      <c r="A81" t="s">
        <v>16</v>
      </c>
      <c r="B81">
        <v>501</v>
      </c>
    </row>
    <row r="82" spans="1:5" x14ac:dyDescent="0.2">
      <c r="A82" t="s">
        <v>13</v>
      </c>
      <c r="B82">
        <v>4622</v>
      </c>
    </row>
    <row r="85" spans="1:5" x14ac:dyDescent="0.2">
      <c r="A85" s="2" t="s">
        <v>13</v>
      </c>
      <c r="B85" s="1"/>
      <c r="C85" s="1"/>
      <c r="D85" s="1"/>
    </row>
    <row r="86" spans="1:5" x14ac:dyDescent="0.2">
      <c r="A86" t="s">
        <v>1</v>
      </c>
      <c r="B86">
        <f>SUM(B58,B67,B76)</f>
        <v>1511</v>
      </c>
      <c r="C86">
        <f>100*B86/$B$92</f>
        <v>11.695046439628483</v>
      </c>
      <c r="D86">
        <f>100*1.96*SQRT((C86/100)*(1-(C86/100))/$B$92)</f>
        <v>0.55413849786093017</v>
      </c>
      <c r="E86">
        <v>2</v>
      </c>
    </row>
    <row r="87" spans="1:5" x14ac:dyDescent="0.2">
      <c r="A87" t="s">
        <v>18</v>
      </c>
      <c r="B87">
        <f t="shared" ref="B87:B92" si="3">SUM(B59,B68,B77)</f>
        <v>626</v>
      </c>
      <c r="C87">
        <f t="shared" ref="C87:C88" si="4">100*B87/$B$92</f>
        <v>4.8452012383900929</v>
      </c>
      <c r="D87">
        <f t="shared" ref="D87:D88" si="5">100*1.96*SQRT((C87/100)*(1-(C87/100))/$B$92)</f>
        <v>0.37025085651637846</v>
      </c>
      <c r="E87">
        <v>6</v>
      </c>
    </row>
    <row r="88" spans="1:5" x14ac:dyDescent="0.2">
      <c r="A88" t="s">
        <v>17</v>
      </c>
      <c r="B88">
        <f t="shared" si="3"/>
        <v>1267</v>
      </c>
      <c r="C88">
        <f t="shared" si="4"/>
        <v>9.806501547987617</v>
      </c>
      <c r="D88">
        <f t="shared" si="5"/>
        <v>0.51282534579122718</v>
      </c>
      <c r="E88">
        <v>3</v>
      </c>
    </row>
    <row r="89" spans="1:5" x14ac:dyDescent="0.2">
      <c r="A89" t="s">
        <v>15</v>
      </c>
      <c r="B89">
        <f t="shared" si="3"/>
        <v>1511</v>
      </c>
    </row>
    <row r="90" spans="1:5" x14ac:dyDescent="0.2">
      <c r="A90" t="s">
        <v>19</v>
      </c>
      <c r="B90">
        <f t="shared" si="3"/>
        <v>626</v>
      </c>
    </row>
    <row r="91" spans="1:5" x14ac:dyDescent="0.2">
      <c r="A91" t="s">
        <v>16</v>
      </c>
      <c r="B91">
        <f t="shared" si="3"/>
        <v>1267</v>
      </c>
    </row>
    <row r="92" spans="1:5" x14ac:dyDescent="0.2">
      <c r="A92" t="s">
        <v>13</v>
      </c>
      <c r="B92">
        <f t="shared" si="3"/>
        <v>12920</v>
      </c>
    </row>
    <row r="96" spans="1:5" x14ac:dyDescent="0.2">
      <c r="A96" t="s">
        <v>34</v>
      </c>
      <c r="B96" t="s">
        <v>37</v>
      </c>
      <c r="C96" t="s">
        <v>36</v>
      </c>
    </row>
    <row r="97" spans="1:5" x14ac:dyDescent="0.2">
      <c r="A97" t="s">
        <v>35</v>
      </c>
    </row>
    <row r="98" spans="1:5" x14ac:dyDescent="0.2">
      <c r="A98" s="1" t="s">
        <v>5</v>
      </c>
      <c r="B98" s="1" t="s">
        <v>14</v>
      </c>
      <c r="C98" s="1" t="s">
        <v>3</v>
      </c>
      <c r="D98" s="1" t="s">
        <v>43</v>
      </c>
      <c r="E98" s="1" t="s">
        <v>4</v>
      </c>
    </row>
    <row r="99" spans="1:5" x14ac:dyDescent="0.2">
      <c r="A99" t="s">
        <v>1</v>
      </c>
      <c r="B99">
        <v>236</v>
      </c>
      <c r="C99">
        <f>100*B99/$B$102</f>
        <v>18.380062305295951</v>
      </c>
      <c r="D99">
        <f>100*1.96*SQRT((C99/100)*(1-(C99/100))/$B$102)</f>
        <v>2.118581514509005</v>
      </c>
      <c r="E99">
        <v>2</v>
      </c>
    </row>
    <row r="100" spans="1:5" x14ac:dyDescent="0.2">
      <c r="A100" t="s">
        <v>2</v>
      </c>
      <c r="B100">
        <v>132</v>
      </c>
      <c r="C100">
        <f t="shared" ref="C100:C101" si="6">100*B100/$B$102</f>
        <v>10.280373831775702</v>
      </c>
      <c r="D100">
        <f t="shared" ref="D100:D101" si="7">100*1.96*SQRT((C100/100)*(1-(C100/100))/$B$102)</f>
        <v>1.6611993056223655</v>
      </c>
      <c r="E100">
        <v>4</v>
      </c>
    </row>
    <row r="101" spans="1:5" x14ac:dyDescent="0.2">
      <c r="A101" t="s">
        <v>17</v>
      </c>
      <c r="B101">
        <v>223</v>
      </c>
      <c r="C101">
        <f t="shared" si="6"/>
        <v>17.36760124610592</v>
      </c>
      <c r="D101">
        <f t="shared" si="7"/>
        <v>2.0721379241529236</v>
      </c>
      <c r="E101">
        <v>3</v>
      </c>
    </row>
    <row r="102" spans="1:5" x14ac:dyDescent="0.2">
      <c r="A102" t="s">
        <v>13</v>
      </c>
      <c r="B102">
        <v>1284</v>
      </c>
    </row>
    <row r="106" spans="1:5" x14ac:dyDescent="0.2">
      <c r="A106" t="s">
        <v>39</v>
      </c>
      <c r="B106" t="s">
        <v>41</v>
      </c>
      <c r="C106" t="s">
        <v>42</v>
      </c>
    </row>
    <row r="107" spans="1:5" x14ac:dyDescent="0.2">
      <c r="A107" t="s">
        <v>40</v>
      </c>
    </row>
    <row r="108" spans="1:5" x14ac:dyDescent="0.2">
      <c r="A108" s="1" t="s">
        <v>5</v>
      </c>
      <c r="B108" s="1" t="s">
        <v>14</v>
      </c>
      <c r="C108" s="1" t="s">
        <v>3</v>
      </c>
      <c r="D108" s="1" t="s">
        <v>43</v>
      </c>
      <c r="E108" s="1" t="s">
        <v>4</v>
      </c>
    </row>
    <row r="109" spans="1:5" x14ac:dyDescent="0.2">
      <c r="A109" t="s">
        <v>1</v>
      </c>
      <c r="B109">
        <v>42</v>
      </c>
      <c r="C109">
        <f>100*B109/$B$112</f>
        <v>10.294117647058824</v>
      </c>
      <c r="D109">
        <f>100*1.96*SQRT((C109/100)*(1-(C109/100))/$B$112)</f>
        <v>2.9487028844435934</v>
      </c>
      <c r="E109">
        <v>2</v>
      </c>
    </row>
    <row r="110" spans="1:5" x14ac:dyDescent="0.2">
      <c r="A110" t="s">
        <v>18</v>
      </c>
      <c r="B110">
        <v>42</v>
      </c>
      <c r="C110">
        <f>100*B110/$B$112</f>
        <v>10.294117647058824</v>
      </c>
      <c r="D110">
        <f t="shared" ref="D110:D111" si="8">100*1.96*SQRT((C110/100)*(1-(C110/100))/$B$112)</f>
        <v>2.9487028844435934</v>
      </c>
      <c r="E110">
        <v>2</v>
      </c>
    </row>
    <row r="111" spans="1:5" x14ac:dyDescent="0.2">
      <c r="A111" t="s">
        <v>17</v>
      </c>
      <c r="B111">
        <v>174</v>
      </c>
      <c r="C111">
        <f>100*B111/$B$112</f>
        <v>42.647058823529413</v>
      </c>
      <c r="D111">
        <f t="shared" si="8"/>
        <v>4.7989738072939963</v>
      </c>
      <c r="E111">
        <v>1</v>
      </c>
    </row>
    <row r="112" spans="1:5" x14ac:dyDescent="0.2">
      <c r="A112" t="s">
        <v>13</v>
      </c>
      <c r="B112">
        <v>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Emrah Simsek</dc:creator>
  <cp:lastModifiedBy>Simsek, Emrah</cp:lastModifiedBy>
  <dcterms:created xsi:type="dcterms:W3CDTF">2023-06-27T19:50:03Z</dcterms:created>
  <dcterms:modified xsi:type="dcterms:W3CDTF">2025-07-15T16:39:06Z</dcterms:modified>
</cp:coreProperties>
</file>