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Emrah_exter/YouLabData_BU/ManuscriptDrafts/KeystoneEngineeringOfSpatialExpansion/v29_NatMicrob_round1/SourceData/SupFig3/"/>
    </mc:Choice>
  </mc:AlternateContent>
  <xr:revisionPtr revIDLastSave="0" documentId="13_ncr:1_{40CE70AE-BBEC-4445-A871-6B1A5DF3B211}" xr6:coauthVersionLast="47" xr6:coauthVersionMax="47" xr10:uidLastSave="{00000000-0000-0000-0000-000000000000}"/>
  <bookViews>
    <workbookView xWindow="780" yWindow="1000" windowWidth="27640" windowHeight="15940" xr2:uid="{F05A1CF1-9EA8-4E4A-BC38-2DA2AFC04048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60" i="1" l="1"/>
  <c r="X60" i="1"/>
  <c r="W60" i="1"/>
  <c r="V60" i="1"/>
  <c r="U60" i="1"/>
  <c r="R60" i="1"/>
  <c r="Q60" i="1"/>
  <c r="P60" i="1"/>
  <c r="O60" i="1"/>
  <c r="N60" i="1"/>
  <c r="Y59" i="1"/>
  <c r="X59" i="1"/>
  <c r="W59" i="1"/>
  <c r="V59" i="1"/>
  <c r="U59" i="1"/>
  <c r="R59" i="1"/>
  <c r="Q59" i="1"/>
  <c r="P59" i="1"/>
  <c r="O59" i="1"/>
  <c r="N59" i="1"/>
  <c r="Y58" i="1"/>
  <c r="X58" i="1"/>
  <c r="W58" i="1"/>
  <c r="V58" i="1"/>
  <c r="U58" i="1"/>
  <c r="R58" i="1"/>
  <c r="Q58" i="1"/>
  <c r="P58" i="1"/>
  <c r="O58" i="1"/>
  <c r="N58" i="1"/>
  <c r="Y57" i="1"/>
  <c r="X57" i="1"/>
  <c r="W57" i="1"/>
  <c r="V57" i="1"/>
  <c r="U57" i="1"/>
  <c r="R57" i="1"/>
  <c r="Q57" i="1"/>
  <c r="P57" i="1"/>
  <c r="O57" i="1"/>
  <c r="N57" i="1"/>
  <c r="Y56" i="1"/>
  <c r="X56" i="1"/>
  <c r="W56" i="1"/>
  <c r="V56" i="1"/>
  <c r="U56" i="1"/>
  <c r="R56" i="1"/>
  <c r="Q56" i="1"/>
  <c r="P56" i="1"/>
  <c r="O56" i="1"/>
  <c r="N56" i="1"/>
  <c r="Y55" i="1"/>
  <c r="X55" i="1"/>
  <c r="W55" i="1"/>
  <c r="V55" i="1"/>
  <c r="U55" i="1"/>
  <c r="R55" i="1"/>
  <c r="Q55" i="1"/>
  <c r="P55" i="1"/>
  <c r="O55" i="1"/>
  <c r="N55" i="1"/>
  <c r="R54" i="1"/>
  <c r="Q54" i="1"/>
  <c r="P54" i="1"/>
  <c r="O54" i="1"/>
  <c r="N54" i="1"/>
  <c r="U47" i="1"/>
  <c r="T47" i="1"/>
  <c r="R28" i="1"/>
  <c r="U50" i="1" s="1"/>
  <c r="Q28" i="1"/>
  <c r="T50" i="1" s="1"/>
  <c r="O28" i="1"/>
  <c r="U46" i="1" s="1"/>
  <c r="N28" i="1"/>
  <c r="P28" i="1" s="1"/>
  <c r="F28" i="1"/>
  <c r="E28" i="1"/>
  <c r="C28" i="1"/>
  <c r="B28" i="1"/>
  <c r="R27" i="1"/>
  <c r="U49" i="1" s="1"/>
  <c r="Q27" i="1"/>
  <c r="T49" i="1" s="1"/>
  <c r="O27" i="1"/>
  <c r="U45" i="1" s="1"/>
  <c r="N27" i="1"/>
  <c r="T45" i="1" s="1"/>
  <c r="G27" i="1"/>
  <c r="E27" i="1"/>
  <c r="C27" i="1"/>
  <c r="B27" i="1"/>
  <c r="R26" i="1"/>
  <c r="U48" i="1" s="1"/>
  <c r="Q26" i="1"/>
  <c r="T48" i="1" s="1"/>
  <c r="O26" i="1"/>
  <c r="U44" i="1" s="1"/>
  <c r="N26" i="1"/>
  <c r="T44" i="1" s="1"/>
  <c r="F26" i="1"/>
  <c r="E26" i="1"/>
  <c r="C26" i="1"/>
  <c r="D26" i="1" s="1"/>
  <c r="B26" i="1"/>
  <c r="H44" i="1" s="1" a="1"/>
  <c r="H44" i="1" s="1"/>
  <c r="R18" i="1"/>
  <c r="S50" i="1" s="1"/>
  <c r="Q18" i="1"/>
  <c r="R50" i="1" s="1"/>
  <c r="O18" i="1"/>
  <c r="S46" i="1" s="1"/>
  <c r="N18" i="1"/>
  <c r="R46" i="1" s="1"/>
  <c r="F18" i="1"/>
  <c r="G18" i="1" s="1"/>
  <c r="E18" i="1"/>
  <c r="C18" i="1"/>
  <c r="B18" i="1"/>
  <c r="D18" i="1" s="1"/>
  <c r="R17" i="1"/>
  <c r="S49" i="1" s="1"/>
  <c r="Q17" i="1"/>
  <c r="R49" i="1" s="1"/>
  <c r="O17" i="1"/>
  <c r="S45" i="1" s="1"/>
  <c r="N17" i="1"/>
  <c r="R45" i="1" s="1"/>
  <c r="F17" i="1"/>
  <c r="G17" i="1" s="1"/>
  <c r="E17" i="1"/>
  <c r="C17" i="1"/>
  <c r="D17" i="1" s="1"/>
  <c r="B17" i="1"/>
  <c r="R16" i="1"/>
  <c r="S48" i="1" s="1"/>
  <c r="Q16" i="1"/>
  <c r="R48" i="1" s="1"/>
  <c r="O16" i="1"/>
  <c r="S44" i="1" s="1"/>
  <c r="N16" i="1"/>
  <c r="R44" i="1" s="1"/>
  <c r="F16" i="1"/>
  <c r="E16" i="1"/>
  <c r="F48" i="1" s="1" a="1"/>
  <c r="F48" i="1" s="1"/>
  <c r="C16" i="1"/>
  <c r="G44" i="1" s="1" a="1"/>
  <c r="G44" i="1" s="1"/>
  <c r="B16" i="1"/>
  <c r="R8" i="1"/>
  <c r="Q50" i="1" s="1"/>
  <c r="Q8" i="1"/>
  <c r="P50" i="1" s="1"/>
  <c r="O8" i="1"/>
  <c r="Q46" i="1" s="1"/>
  <c r="N8" i="1"/>
  <c r="P46" i="1" s="1"/>
  <c r="F8" i="1"/>
  <c r="E50" i="1" s="1"/>
  <c r="E8" i="1"/>
  <c r="D50" i="1" s="1"/>
  <c r="C8" i="1"/>
  <c r="E46" i="1" s="1"/>
  <c r="B8" i="1"/>
  <c r="D46" i="1" s="1"/>
  <c r="Y7" i="1"/>
  <c r="X7" i="1"/>
  <c r="R7" i="1"/>
  <c r="Q49" i="1" s="1"/>
  <c r="Q7" i="1"/>
  <c r="P49" i="1" s="1"/>
  <c r="O7" i="1"/>
  <c r="Q45" i="1" s="1"/>
  <c r="N7" i="1"/>
  <c r="P45" i="1" s="1"/>
  <c r="F7" i="1"/>
  <c r="E49" i="1" s="1"/>
  <c r="E7" i="1"/>
  <c r="D49" i="1" s="1"/>
  <c r="C7" i="1"/>
  <c r="E45" i="1" s="1"/>
  <c r="B7" i="1"/>
  <c r="D7" i="1" s="1"/>
  <c r="R6" i="1"/>
  <c r="Q48" i="1" s="1"/>
  <c r="Q6" i="1"/>
  <c r="P48" i="1" s="1"/>
  <c r="O6" i="1"/>
  <c r="Q44" i="1" s="1"/>
  <c r="N6" i="1"/>
  <c r="P44" i="1" s="1"/>
  <c r="F6" i="1"/>
  <c r="E48" i="1" s="1"/>
  <c r="E6" i="1"/>
  <c r="D48" i="1" s="1"/>
  <c r="C6" i="1"/>
  <c r="E44" i="1" s="1"/>
  <c r="B6" i="1"/>
  <c r="D6" i="1" s="1"/>
  <c r="K3" i="1"/>
  <c r="D27" i="1" l="1"/>
  <c r="S28" i="1"/>
  <c r="F44" i="1" a="1"/>
  <c r="F44" i="1" s="1"/>
  <c r="D16" i="1"/>
  <c r="B37" i="1" s="1"/>
  <c r="D45" i="1"/>
  <c r="G6" i="1"/>
  <c r="G26" i="1"/>
  <c r="I44" i="1" a="1"/>
  <c r="I44" i="1" s="1"/>
  <c r="D44" i="1"/>
  <c r="G7" i="1"/>
  <c r="E38" i="1" s="1"/>
  <c r="G16" i="1"/>
  <c r="H48" i="1" a="1"/>
  <c r="H48" i="1" s="1"/>
  <c r="D8" i="1"/>
  <c r="P27" i="1"/>
  <c r="S27" i="1"/>
  <c r="T46" i="1"/>
  <c r="C37" i="1"/>
  <c r="C38" i="1"/>
  <c r="B38" i="1"/>
  <c r="S8" i="1"/>
  <c r="S16" i="1"/>
  <c r="S17" i="1"/>
  <c r="S18" i="1"/>
  <c r="S26" i="1"/>
  <c r="F38" i="1"/>
  <c r="F37" i="1"/>
  <c r="S6" i="1"/>
  <c r="S7" i="1"/>
  <c r="P8" i="1"/>
  <c r="P16" i="1"/>
  <c r="P18" i="1"/>
  <c r="P26" i="1"/>
  <c r="G28" i="1"/>
  <c r="I48" i="1" a="1"/>
  <c r="I48" i="1" s="1"/>
  <c r="P17" i="1"/>
  <c r="G48" i="1" a="1"/>
  <c r="G48" i="1" s="1"/>
  <c r="P6" i="1"/>
  <c r="P7" i="1"/>
  <c r="G8" i="1"/>
  <c r="D28" i="1"/>
  <c r="B39" i="1" s="1"/>
  <c r="E37" i="1" l="1"/>
  <c r="Q38" i="1"/>
  <c r="R38" i="1"/>
  <c r="F39" i="1"/>
  <c r="E39" i="1"/>
  <c r="H40" i="1" s="1"/>
  <c r="Q37" i="1"/>
  <c r="R37" i="1"/>
  <c r="R39" i="1"/>
  <c r="Q39" i="1"/>
  <c r="O38" i="1"/>
  <c r="N38" i="1"/>
  <c r="V7" i="1" s="1"/>
  <c r="C39" i="1"/>
  <c r="O37" i="1"/>
  <c r="N37" i="1"/>
  <c r="N39" i="1"/>
  <c r="U39" i="1" s="1"/>
  <c r="O39" i="1"/>
  <c r="U38" i="1" l="1"/>
  <c r="Q41" i="1"/>
  <c r="Q42" i="1" s="1"/>
  <c r="W37" i="1"/>
  <c r="G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<sst xmlns="http://schemas.openxmlformats.org/spreadsheetml/2006/main" count="146" uniqueCount="31">
  <si>
    <t>Exp ID: 2022-09-06</t>
  </si>
  <si>
    <t xml:space="preserve">COLONIZED AREA (mm^2)										</t>
  </si>
  <si>
    <t xml:space="preserve"> pixels</t>
  </si>
  <si>
    <t>mm</t>
  </si>
  <si>
    <t xml:space="preserve">TOTA BIOMASS (OD600 x ml)										</t>
  </si>
  <si>
    <t>No CTX</t>
  </si>
  <si>
    <t>CTX (2.5 ug/ml)</t>
  </si>
  <si>
    <t>pixel</t>
  </si>
  <si>
    <t>Agar (0.55 %)</t>
  </si>
  <si>
    <t>Tech Rep 1</t>
  </si>
  <si>
    <t>Tech Rep 2</t>
  </si>
  <si>
    <t>Average</t>
  </si>
  <si>
    <t>Mix</t>
  </si>
  <si>
    <t>Average of Kp in co-cultures</t>
  </si>
  <si>
    <t>Average of Pa in co-cultures</t>
  </si>
  <si>
    <t>Kp alone</t>
  </si>
  <si>
    <t>Pa alone</t>
  </si>
  <si>
    <t>Exp ID: 2023-08-22 (by Cesar Villalobos)</t>
  </si>
  <si>
    <t>Exp ID: 1 (by Cesar Villalobos)</t>
  </si>
  <si>
    <t>n/a</t>
  </si>
  <si>
    <t>ALL</t>
  </si>
  <si>
    <t>STD</t>
  </si>
  <si>
    <t>20220906, Tech Rep 1</t>
  </si>
  <si>
    <t>20220906, Tech Rep 2</t>
  </si>
  <si>
    <t>2023-08-22 (Cesar), Tech Rep 1</t>
  </si>
  <si>
    <t>2023-08-22 (Cesar), Tech Rep 2</t>
  </si>
  <si>
    <t>1 (Cesar), Tech Rep 1</t>
  </si>
  <si>
    <t>1 (Cesar), Tech Rep 2</t>
  </si>
  <si>
    <t>Kp only</t>
  </si>
  <si>
    <t>Pa only</t>
  </si>
  <si>
    <t>jitter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</si>
</sst>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Colonized area (mm</a:t>
            </a:r>
            <a:r>
              <a:rPr lang="en-US" sz="2000" baseline="300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2</a:t>
            </a:r>
            <a:r>
              <a:rPr lang="en-US" sz="20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)</a:t>
            </a:r>
          </a:p>
        </c:rich>
      </c:tx>
      <c:layout>
        <c:manualLayout>
          <c:xMode val="edge"/>
          <c:yMode val="edge"/>
          <c:x val="0.33155210624551679"/>
          <c:y val="2.79835921402462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66165027404767"/>
          <c:y val="0.20387175848452177"/>
          <c:w val="0.83447200171593094"/>
          <c:h val="0.61348865461127522"/>
        </c:manualLayout>
      </c:layout>
      <c:barChart>
        <c:barDir val="col"/>
        <c:grouping val="clustered"/>
        <c:varyColors val="0"/>
        <c:ser>
          <c:idx val="1"/>
          <c:order val="0"/>
          <c:tx>
            <c:v>Mix</c:v>
          </c:tx>
          <c:spPr>
            <a:solidFill>
              <a:srgbClr val="647179"/>
            </a:solidFill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Sheet1!$C$37</c:f>
                <c:numCache>
                  <c:formatCode>General</c:formatCode>
                  <c:ptCount val="1"/>
                  <c:pt idx="0">
                    <c:v>502.11325124363509</c:v>
                  </c:pt>
                </c:numCache>
              </c:numRef>
            </c:plus>
            <c:minus>
              <c:numRef>
                <c:f>Sheet1!$C$37</c:f>
                <c:numCache>
                  <c:formatCode>General</c:formatCode>
                  <c:ptCount val="1"/>
                  <c:pt idx="0">
                    <c:v>502.11325124363509</c:v>
                  </c:pt>
                </c:numCache>
              </c:numRef>
            </c:minus>
            <c:spPr>
              <a:noFill/>
              <a:ln w="19050">
                <a:solidFill>
                  <a:srgbClr val="9C92A4"/>
                </a:solidFill>
              </a:ln>
              <a:effectLst/>
            </c:spPr>
          </c:errBars>
          <c:cat>
            <c:numRef>
              <c:f>Sheet1!$A$44:$A$50</c:f>
              <c:numCache>
                <c:formatCode>General</c:formatCode>
                <c:ptCount val="7"/>
                <c:pt idx="0">
                  <c:v>1.55</c:v>
                </c:pt>
                <c:pt idx="1">
                  <c:v>3.0249999999999999</c:v>
                </c:pt>
                <c:pt idx="2">
                  <c:v>4.5250000000000004</c:v>
                </c:pt>
                <c:pt idx="3">
                  <c:v>5.75</c:v>
                </c:pt>
                <c:pt idx="4">
                  <c:v>7.55</c:v>
                </c:pt>
                <c:pt idx="5">
                  <c:v>9.0250000000000004</c:v>
                </c:pt>
                <c:pt idx="6">
                  <c:v>10.525</c:v>
                </c:pt>
              </c:numCache>
            </c:numRef>
          </c:cat>
          <c:val>
            <c:numRef>
              <c:f>Sheet1!$B$37</c:f>
              <c:numCache>
                <c:formatCode>General</c:formatCode>
                <c:ptCount val="1"/>
                <c:pt idx="0">
                  <c:v>1477.5336872974085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52-0542-BD2C-FF971ABD5A97}"/>
            </c:ext>
          </c:extLst>
        </c:ser>
        <c:ser>
          <c:idx val="0"/>
          <c:order val="1"/>
          <c:spPr>
            <a:solidFill>
              <a:srgbClr val="B2403B"/>
            </a:solidFill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Sheet1!$C$38</c:f>
                <c:numCache>
                  <c:formatCode>General</c:formatCode>
                  <c:ptCount val="1"/>
                  <c:pt idx="0">
                    <c:v>3.8751101473326925</c:v>
                  </c:pt>
                </c:numCache>
              </c:numRef>
            </c:plus>
            <c:minus>
              <c:numRef>
                <c:f>Sheet1!$C$38</c:f>
                <c:numCache>
                  <c:formatCode>General</c:formatCode>
                  <c:ptCount val="1"/>
                  <c:pt idx="0">
                    <c:v>3.8751101473326925</c:v>
                  </c:pt>
                </c:numCache>
              </c:numRef>
            </c:minus>
            <c:spPr>
              <a:noFill/>
              <a:ln w="19050">
                <a:solidFill>
                  <a:srgbClr val="9C92A4"/>
                </a:solidFill>
              </a:ln>
              <a:effectLst/>
            </c:spPr>
          </c:errBars>
          <c:cat>
            <c:numRef>
              <c:f>Sheet1!$A$44:$A$50</c:f>
              <c:numCache>
                <c:formatCode>General</c:formatCode>
                <c:ptCount val="7"/>
                <c:pt idx="0">
                  <c:v>1.55</c:v>
                </c:pt>
                <c:pt idx="1">
                  <c:v>3.0249999999999999</c:v>
                </c:pt>
                <c:pt idx="2">
                  <c:v>4.5250000000000004</c:v>
                </c:pt>
                <c:pt idx="3">
                  <c:v>5.75</c:v>
                </c:pt>
                <c:pt idx="4">
                  <c:v>7.55</c:v>
                </c:pt>
                <c:pt idx="5">
                  <c:v>9.0250000000000004</c:v>
                </c:pt>
                <c:pt idx="6">
                  <c:v>10.525</c:v>
                </c:pt>
              </c:numCache>
            </c:numRef>
          </c:cat>
          <c:val>
            <c:numRef>
              <c:f>Sheet1!$B$38</c:f>
              <c:numCache>
                <c:formatCode>General</c:formatCode>
                <c:ptCount val="1"/>
                <c:pt idx="0">
                  <c:v>29.885806675939971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52-0542-BD2C-FF971ABD5A97}"/>
            </c:ext>
          </c:extLst>
        </c:ser>
        <c:ser>
          <c:idx val="2"/>
          <c:order val="2"/>
          <c:spPr>
            <a:solidFill>
              <a:srgbClr val="17A2B8"/>
            </a:solidFill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Sheet1!$C$39</c:f>
                <c:numCache>
                  <c:formatCode>General</c:formatCode>
                  <c:ptCount val="1"/>
                  <c:pt idx="0">
                    <c:v>334.16984861692151</c:v>
                  </c:pt>
                </c:numCache>
              </c:numRef>
            </c:plus>
            <c:minus>
              <c:numRef>
                <c:f>Sheet1!$C$39</c:f>
                <c:numCache>
                  <c:formatCode>General</c:formatCode>
                  <c:ptCount val="1"/>
                  <c:pt idx="0">
                    <c:v>334.16984861692151</c:v>
                  </c:pt>
                </c:numCache>
              </c:numRef>
            </c:minus>
            <c:spPr>
              <a:noFill/>
              <a:ln w="19050">
                <a:solidFill>
                  <a:srgbClr val="9C92A4"/>
                </a:solidFill>
              </a:ln>
              <a:effectLst/>
            </c:spPr>
          </c:errBars>
          <c:cat>
            <c:numRef>
              <c:f>Sheet1!$A$44:$A$50</c:f>
              <c:numCache>
                <c:formatCode>General</c:formatCode>
                <c:ptCount val="7"/>
                <c:pt idx="0">
                  <c:v>1.55</c:v>
                </c:pt>
                <c:pt idx="1">
                  <c:v>3.0249999999999999</c:v>
                </c:pt>
                <c:pt idx="2">
                  <c:v>4.5250000000000004</c:v>
                </c:pt>
                <c:pt idx="3">
                  <c:v>5.75</c:v>
                </c:pt>
                <c:pt idx="4">
                  <c:v>7.55</c:v>
                </c:pt>
                <c:pt idx="5">
                  <c:v>9.0250000000000004</c:v>
                </c:pt>
                <c:pt idx="6">
                  <c:v>10.525</c:v>
                </c:pt>
              </c:numCache>
            </c:numRef>
          </c:cat>
          <c:val>
            <c:numRef>
              <c:f>Sheet1!$B$39</c:f>
              <c:numCache>
                <c:formatCode>General</c:formatCode>
                <c:ptCount val="1"/>
                <c:pt idx="0">
                  <c:v>1947.4569881192883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52-0542-BD2C-FF971ABD5A97}"/>
            </c:ext>
          </c:extLst>
        </c:ser>
        <c:ser>
          <c:idx val="7"/>
          <c:order val="3"/>
          <c:spPr>
            <a:pattFill prst="pct90">
              <a:fgClr>
                <a:srgbClr val="5B9BD5">
                  <a:lumMod val="60000"/>
                  <a:lumOff val="40000"/>
                </a:srgbClr>
              </a:fgClr>
              <a:bgClr>
                <a:sysClr val="window" lastClr="FFFFFF"/>
              </a:bgClr>
            </a:pattFill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  <c:invertIfNegative val="0"/>
          <c:cat>
            <c:numRef>
              <c:f>Sheet1!$A$44:$A$50</c:f>
              <c:numCache>
                <c:formatCode>General</c:formatCode>
                <c:ptCount val="7"/>
                <c:pt idx="0">
                  <c:v>1.55</c:v>
                </c:pt>
                <c:pt idx="1">
                  <c:v>3.0249999999999999</c:v>
                </c:pt>
                <c:pt idx="2">
                  <c:v>4.5250000000000004</c:v>
                </c:pt>
                <c:pt idx="3">
                  <c:v>5.75</c:v>
                </c:pt>
                <c:pt idx="4">
                  <c:v>7.55</c:v>
                </c:pt>
                <c:pt idx="5">
                  <c:v>9.0250000000000004</c:v>
                </c:pt>
                <c:pt idx="6">
                  <c:v>10.525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3-E052-0542-BD2C-FF971ABD5A97}"/>
            </c:ext>
          </c:extLst>
        </c:ser>
        <c:ser>
          <c:idx val="4"/>
          <c:order val="4"/>
          <c:spPr>
            <a:solidFill>
              <a:srgbClr val="647179"/>
            </a:solidFill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Sheet1!$F$37</c:f>
                <c:numCache>
                  <c:formatCode>General</c:formatCode>
                  <c:ptCount val="1"/>
                  <c:pt idx="0">
                    <c:v>167.86232581302551</c:v>
                  </c:pt>
                </c:numCache>
              </c:numRef>
            </c:plus>
            <c:minus>
              <c:numRef>
                <c:f>Sheet1!$F$37</c:f>
                <c:numCache>
                  <c:formatCode>General</c:formatCode>
                  <c:ptCount val="1"/>
                  <c:pt idx="0">
                    <c:v>167.86232581302551</c:v>
                  </c:pt>
                </c:numCache>
              </c:numRef>
            </c:minus>
            <c:spPr>
              <a:noFill/>
              <a:ln w="19050">
                <a:solidFill>
                  <a:srgbClr val="9C92A4"/>
                </a:solidFill>
              </a:ln>
              <a:effectLst/>
            </c:spPr>
          </c:errBars>
          <c:cat>
            <c:numRef>
              <c:f>Sheet1!$A$44:$A$50</c:f>
              <c:numCache>
                <c:formatCode>General</c:formatCode>
                <c:ptCount val="7"/>
                <c:pt idx="0">
                  <c:v>1.55</c:v>
                </c:pt>
                <c:pt idx="1">
                  <c:v>3.0249999999999999</c:v>
                </c:pt>
                <c:pt idx="2">
                  <c:v>4.5250000000000004</c:v>
                </c:pt>
                <c:pt idx="3">
                  <c:v>5.75</c:v>
                </c:pt>
                <c:pt idx="4">
                  <c:v>7.55</c:v>
                </c:pt>
                <c:pt idx="5">
                  <c:v>9.0250000000000004</c:v>
                </c:pt>
                <c:pt idx="6">
                  <c:v>10.525</c:v>
                </c:pt>
              </c:numCache>
            </c:numRef>
          </c:cat>
          <c:val>
            <c:numRef>
              <c:f>Sheet1!$E$37</c:f>
              <c:numCache>
                <c:formatCode>General</c:formatCode>
                <c:ptCount val="1"/>
                <c:pt idx="0">
                  <c:v>513.05528336201598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52-0542-BD2C-FF971ABD5A97}"/>
            </c:ext>
          </c:extLst>
        </c:ser>
        <c:ser>
          <c:idx val="5"/>
          <c:order val="5"/>
          <c:spPr>
            <a:solidFill>
              <a:srgbClr val="B2403B"/>
            </a:solidFill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Sheet1!$F$38</c:f>
                <c:numCache>
                  <c:formatCode>General</c:formatCode>
                  <c:ptCount val="1"/>
                  <c:pt idx="0">
                    <c:v>2.3723614067453682</c:v>
                  </c:pt>
                </c:numCache>
              </c:numRef>
            </c:plus>
            <c:minus>
              <c:numRef>
                <c:f>Sheet1!$F$38</c:f>
                <c:numCache>
                  <c:formatCode>General</c:formatCode>
                  <c:ptCount val="1"/>
                  <c:pt idx="0">
                    <c:v>2.3723614067453682</c:v>
                  </c:pt>
                </c:numCache>
              </c:numRef>
            </c:minus>
            <c:spPr>
              <a:noFill/>
              <a:ln w="19050">
                <a:solidFill>
                  <a:srgbClr val="9C92A4"/>
                </a:solidFill>
              </a:ln>
              <a:effectLst/>
            </c:spPr>
          </c:errBars>
          <c:cat>
            <c:numRef>
              <c:f>Sheet1!$A$44:$A$50</c:f>
              <c:numCache>
                <c:formatCode>General</c:formatCode>
                <c:ptCount val="7"/>
                <c:pt idx="0">
                  <c:v>1.55</c:v>
                </c:pt>
                <c:pt idx="1">
                  <c:v>3.0249999999999999</c:v>
                </c:pt>
                <c:pt idx="2">
                  <c:v>4.5250000000000004</c:v>
                </c:pt>
                <c:pt idx="3">
                  <c:v>5.75</c:v>
                </c:pt>
                <c:pt idx="4">
                  <c:v>7.55</c:v>
                </c:pt>
                <c:pt idx="5">
                  <c:v>9.0250000000000004</c:v>
                </c:pt>
                <c:pt idx="6">
                  <c:v>10.525</c:v>
                </c:pt>
              </c:numCache>
            </c:numRef>
          </c:cat>
          <c:val>
            <c:numRef>
              <c:f>Sheet1!$E$38</c:f>
              <c:numCache>
                <c:formatCode>General</c:formatCode>
                <c:ptCount val="1"/>
                <c:pt idx="0">
                  <c:v>28.259288614876667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52-0542-BD2C-FF971ABD5A97}"/>
            </c:ext>
          </c:extLst>
        </c:ser>
        <c:ser>
          <c:idx val="8"/>
          <c:order val="6"/>
          <c:spPr>
            <a:solidFill>
              <a:srgbClr val="17A2B8"/>
            </a:solidFill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Sheet1!$F$39</c:f>
                <c:numCache>
                  <c:formatCode>General</c:formatCode>
                  <c:ptCount val="1"/>
                  <c:pt idx="0">
                    <c:v>3.673491288929835</c:v>
                  </c:pt>
                </c:numCache>
              </c:numRef>
            </c:plus>
            <c:minus>
              <c:numRef>
                <c:f>Sheet1!$F$39</c:f>
                <c:numCache>
                  <c:formatCode>General</c:formatCode>
                  <c:ptCount val="1"/>
                  <c:pt idx="0">
                    <c:v>3.673491288929835</c:v>
                  </c:pt>
                </c:numCache>
              </c:numRef>
            </c:minus>
            <c:spPr>
              <a:noFill/>
              <a:ln w="19050">
                <a:solidFill>
                  <a:srgbClr val="9C92A4"/>
                </a:solidFill>
              </a:ln>
              <a:effectLst/>
            </c:spPr>
          </c:errBars>
          <c:cat>
            <c:numRef>
              <c:f>Sheet1!$A$44:$A$50</c:f>
              <c:numCache>
                <c:formatCode>General</c:formatCode>
                <c:ptCount val="7"/>
                <c:pt idx="0">
                  <c:v>1.55</c:v>
                </c:pt>
                <c:pt idx="1">
                  <c:v>3.0249999999999999</c:v>
                </c:pt>
                <c:pt idx="2">
                  <c:v>4.5250000000000004</c:v>
                </c:pt>
                <c:pt idx="3">
                  <c:v>5.75</c:v>
                </c:pt>
                <c:pt idx="4">
                  <c:v>7.55</c:v>
                </c:pt>
                <c:pt idx="5">
                  <c:v>9.0250000000000004</c:v>
                </c:pt>
                <c:pt idx="6">
                  <c:v>10.525</c:v>
                </c:pt>
              </c:numCache>
            </c:numRef>
          </c:cat>
          <c:val>
            <c:numRef>
              <c:f>Sheet1!$E$39</c:f>
              <c:numCache>
                <c:formatCode>General</c:formatCode>
                <c:ptCount val="1"/>
                <c:pt idx="0">
                  <c:v>69.589229562182922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52-0542-BD2C-FF971ABD5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0"/>
        <c:axId val="1783776799"/>
        <c:axId val="1783777615"/>
      </c:barChart>
      <c:scatterChart>
        <c:scatterStyle val="lineMarker"/>
        <c:varyColors val="0"/>
        <c:ser>
          <c:idx val="10"/>
          <c:order val="7"/>
          <c:tx>
            <c:strRef>
              <c:f>[1]A!$A$80</c:f>
              <c:strCache>
                <c:ptCount val="1"/>
                <c:pt idx="0">
                  <c:v>20220906, Tech Rep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ysClr val="windowText" lastClr="000000"/>
              </a:solidFill>
              <a:ln w="12700" cap="flat" cmpd="sng" algn="ctr">
                <a:solidFill>
                  <a:sysClr val="windowText" lastClr="000000"/>
                </a:solidFill>
                <a:round/>
              </a:ln>
              <a:effectLst/>
            </c:spPr>
          </c:marker>
          <c:xVal>
            <c:numRef>
              <c:f>Sheet1!$A$54:$A$60</c:f>
              <c:numCache>
                <c:formatCode>General</c:formatCode>
                <c:ptCount val="7"/>
                <c:pt idx="0">
                  <c:v>1.5</c:v>
                </c:pt>
                <c:pt idx="1">
                  <c:v>3</c:v>
                </c:pt>
                <c:pt idx="2">
                  <c:v>4.5</c:v>
                </c:pt>
                <c:pt idx="3">
                  <c:v>6</c:v>
                </c:pt>
                <c:pt idx="4">
                  <c:v>7.5</c:v>
                </c:pt>
                <c:pt idx="5">
                  <c:v>9</c:v>
                </c:pt>
                <c:pt idx="6">
                  <c:v>10.5</c:v>
                </c:pt>
              </c:numCache>
            </c:numRef>
          </c:xVal>
          <c:yVal>
            <c:numRef>
              <c:f>Sheet1!$D$44:$D$50</c:f>
              <c:numCache>
                <c:formatCode>General</c:formatCode>
                <c:ptCount val="7"/>
                <c:pt idx="0">
                  <c:v>1636.9324572816099</c:v>
                </c:pt>
                <c:pt idx="1">
                  <c:v>27.311461543321801</c:v>
                </c:pt>
                <c:pt idx="2">
                  <c:v>2082.5515997378202</c:v>
                </c:pt>
                <c:pt idx="4">
                  <c:v>482.33866530236702</c:v>
                </c:pt>
                <c:pt idx="5">
                  <c:v>25.766854463750899</c:v>
                </c:pt>
                <c:pt idx="6">
                  <c:v>66.067057358009905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052-0542-BD2C-FF971ABD5A97}"/>
            </c:ext>
          </c:extLst>
        </c:ser>
        <c:ser>
          <c:idx val="11"/>
          <c:order val="8"/>
          <c:tx>
            <c:strRef>
              <c:f>[1]A!$A$81</c:f>
              <c:strCache>
                <c:ptCount val="1"/>
                <c:pt idx="0">
                  <c:v>20220906, Tech Rep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noFill/>
              <a:ln w="12700" cap="flat" cmpd="sng" algn="ctr">
                <a:solidFill>
                  <a:sysClr val="windowText" lastClr="000000"/>
                </a:solidFill>
                <a:round/>
              </a:ln>
              <a:effectLst/>
            </c:spPr>
          </c:marker>
          <c:xVal>
            <c:numRef>
              <c:f>Sheet1!$B$54:$B$60</c:f>
              <c:numCache>
                <c:formatCode>General</c:formatCode>
                <c:ptCount val="7"/>
                <c:pt idx="0">
                  <c:v>1.9116831096924978</c:v>
                </c:pt>
                <c:pt idx="1">
                  <c:v>3.4116831096924978</c:v>
                </c:pt>
                <c:pt idx="2">
                  <c:v>4.9116831096924978</c:v>
                </c:pt>
                <c:pt idx="3">
                  <c:v>6.4116831096924978</c:v>
                </c:pt>
                <c:pt idx="4">
                  <c:v>7.9116831096924978</c:v>
                </c:pt>
                <c:pt idx="5">
                  <c:v>9.4116831096924969</c:v>
                </c:pt>
                <c:pt idx="6">
                  <c:v>10.911683109692497</c:v>
                </c:pt>
              </c:numCache>
            </c:numRef>
          </c:xVal>
          <c:yVal>
            <c:numRef>
              <c:f>Sheet1!$E$44:$E$50</c:f>
              <c:numCache>
                <c:formatCode>General</c:formatCode>
                <c:ptCount val="7"/>
                <c:pt idx="0">
                  <c:v>1164.07206269479</c:v>
                </c:pt>
                <c:pt idx="1">
                  <c:v>26.047692114581999</c:v>
                </c:pt>
                <c:pt idx="2">
                  <c:v>2533.5768669725198</c:v>
                </c:pt>
                <c:pt idx="4">
                  <c:v>481.917408826121</c:v>
                </c:pt>
                <c:pt idx="5">
                  <c:v>25.275388574796501</c:v>
                </c:pt>
                <c:pt idx="6">
                  <c:v>71.402972723800303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052-0542-BD2C-FF971ABD5A97}"/>
            </c:ext>
          </c:extLst>
        </c:ser>
        <c:ser>
          <c:idx val="12"/>
          <c:order val="9"/>
          <c:tx>
            <c:strRef>
              <c:f>[1]A!$A$82</c:f>
              <c:strCache>
                <c:ptCount val="1"/>
                <c:pt idx="0">
                  <c:v>2023-08-22 (Cesar), Tech Rep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ysClr val="windowText" lastClr="000000"/>
              </a:solidFill>
              <a:ln w="12700" cap="flat" cmpd="sng" algn="ctr">
                <a:solidFill>
                  <a:sysClr val="windowText" lastClr="000000"/>
                </a:solidFill>
                <a:round/>
              </a:ln>
              <a:effectLst/>
            </c:spPr>
          </c:marker>
          <c:xVal>
            <c:numRef>
              <c:f>Sheet1!$C$54:$C$60</c:f>
              <c:numCache>
                <c:formatCode>General</c:formatCode>
                <c:ptCount val="7"/>
                <c:pt idx="0">
                  <c:v>1.1632983914943476</c:v>
                </c:pt>
                <c:pt idx="1">
                  <c:v>2.6632983914943473</c:v>
                </c:pt>
                <c:pt idx="2">
                  <c:v>4.1632983914943473</c:v>
                </c:pt>
                <c:pt idx="3">
                  <c:v>5.6632983914943473</c:v>
                </c:pt>
                <c:pt idx="4">
                  <c:v>7.1632983914943473</c:v>
                </c:pt>
                <c:pt idx="5">
                  <c:v>8.6632983914943473</c:v>
                </c:pt>
                <c:pt idx="6">
                  <c:v>10.163298391494347</c:v>
                </c:pt>
              </c:numCache>
            </c:numRef>
          </c:xVal>
          <c:yVal>
            <c:numRef>
              <c:f>Sheet1!$F$44:$F$50</c:f>
              <c:numCache>
                <c:formatCode>General</c:formatCode>
                <c:ptCount val="7"/>
                <c:pt idx="0">
                  <c:v>2019.01208123729</c:v>
                </c:pt>
                <c:pt idx="1">
                  <c:v>28.785859210184899</c:v>
                </c:pt>
                <c:pt idx="2">
                  <c:v>1789.2868828574699</c:v>
                </c:pt>
                <c:pt idx="4">
                  <c:v>703.07705885559096</c:v>
                </c:pt>
                <c:pt idx="5">
                  <c:v>29.5581627499704</c:v>
                </c:pt>
                <c:pt idx="6">
                  <c:v>65.856429119886599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052-0542-BD2C-FF971ABD5A97}"/>
            </c:ext>
          </c:extLst>
        </c:ser>
        <c:ser>
          <c:idx val="13"/>
          <c:order val="10"/>
          <c:tx>
            <c:strRef>
              <c:f>[1]A!$A$83</c:f>
              <c:strCache>
                <c:ptCount val="1"/>
                <c:pt idx="0">
                  <c:v>2023-08-22 (Cesar), Tech Rep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noFill/>
              <a:ln w="12700" cap="flat" cmpd="sng" algn="ctr">
                <a:solidFill>
                  <a:sysClr val="windowText" lastClr="000000"/>
                </a:solidFill>
                <a:round/>
              </a:ln>
              <a:effectLst/>
            </c:spPr>
          </c:marker>
          <c:xVal>
            <c:numRef>
              <c:f>Sheet1!$D$54:$D$60</c:f>
              <c:numCache>
                <c:formatCode>General</c:formatCode>
                <c:ptCount val="7"/>
                <c:pt idx="0">
                  <c:v>1.7685783232235173</c:v>
                </c:pt>
                <c:pt idx="1">
                  <c:v>3.268578323223517</c:v>
                </c:pt>
                <c:pt idx="2">
                  <c:v>4.768578323223517</c:v>
                </c:pt>
                <c:pt idx="3">
                  <c:v>6.268578323223517</c:v>
                </c:pt>
                <c:pt idx="4">
                  <c:v>7.768578323223517</c:v>
                </c:pt>
                <c:pt idx="5">
                  <c:v>9.268578323223517</c:v>
                </c:pt>
                <c:pt idx="6">
                  <c:v>10.768578323223517</c:v>
                </c:pt>
              </c:numCache>
            </c:numRef>
          </c:xVal>
          <c:yVal>
            <c:numRef>
              <c:f>Sheet1!$G$44:$G$50</c:f>
              <c:numCache>
                <c:formatCode>General</c:formatCode>
                <c:ptCount val="7"/>
                <c:pt idx="0">
                  <c:v>2008.41045991841</c:v>
                </c:pt>
                <c:pt idx="1">
                  <c:v>0</c:v>
                </c:pt>
                <c:pt idx="2">
                  <c:v>1507.18546259766</c:v>
                </c:pt>
                <c:pt idx="4">
                  <c:v>685.38428685323299</c:v>
                </c:pt>
                <c:pt idx="5">
                  <c:v>0</c:v>
                </c:pt>
                <c:pt idx="6">
                  <c:v>81.372709328303401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052-0542-BD2C-FF971ABD5A97}"/>
            </c:ext>
          </c:extLst>
        </c:ser>
        <c:ser>
          <c:idx val="14"/>
          <c:order val="11"/>
          <c:tx>
            <c:strRef>
              <c:f>[1]A!$A$84</c:f>
              <c:strCache>
                <c:ptCount val="1"/>
                <c:pt idx="0">
                  <c:v>1 (Cesar), Tech Rep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ysClr val="windowText" lastClr="000000"/>
              </a:solidFill>
              <a:ln w="12700" cap="flat" cmpd="sng" algn="ctr">
                <a:solidFill>
                  <a:sysClr val="windowText" lastClr="000000"/>
                </a:solidFill>
                <a:round/>
              </a:ln>
              <a:effectLst/>
            </c:spPr>
          </c:marker>
          <c:xVal>
            <c:numRef>
              <c:f>Sheet1!$E$54:$E$60</c:f>
              <c:numCache>
                <c:formatCode>General</c:formatCode>
                <c:ptCount val="7"/>
                <c:pt idx="0">
                  <c:v>1.0109906664954544</c:v>
                </c:pt>
                <c:pt idx="1">
                  <c:v>2.5109906664954544</c:v>
                </c:pt>
                <c:pt idx="2">
                  <c:v>4.010990666495454</c:v>
                </c:pt>
                <c:pt idx="3">
                  <c:v>5.510990666495454</c:v>
                </c:pt>
                <c:pt idx="4">
                  <c:v>7.010990666495454</c:v>
                </c:pt>
                <c:pt idx="5">
                  <c:v>8.510990666495454</c:v>
                </c:pt>
                <c:pt idx="6">
                  <c:v>10.010990666495454</c:v>
                </c:pt>
              </c:numCache>
            </c:numRef>
          </c:xVal>
          <c:yVal>
            <c:numRef>
              <c:f>Sheet1!$H$44:$H$50</c:f>
              <c:numCache>
                <c:formatCode>General</c:formatCode>
                <c:ptCount val="7"/>
                <c:pt idx="0">
                  <c:v>1056.86228949003</c:v>
                </c:pt>
                <c:pt idx="1">
                  <c:v>34.191983988683099</c:v>
                </c:pt>
                <c:pt idx="2">
                  <c:v>1840.25891648331</c:v>
                </c:pt>
                <c:pt idx="4">
                  <c:v>330.75654326629598</c:v>
                </c:pt>
                <c:pt idx="5">
                  <c:v>29.698581575385901</c:v>
                </c:pt>
                <c:pt idx="6">
                  <c:v>66.839360897795302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052-0542-BD2C-FF971ABD5A97}"/>
            </c:ext>
          </c:extLst>
        </c:ser>
        <c:ser>
          <c:idx val="15"/>
          <c:order val="12"/>
          <c:tx>
            <c:strRef>
              <c:f>[1]A!$A$85</c:f>
              <c:strCache>
                <c:ptCount val="1"/>
                <c:pt idx="0">
                  <c:v>1 (Cesar), Tech Rep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noFill/>
              <a:ln w="12700" cap="flat" cmpd="sng" algn="ctr">
                <a:solidFill>
                  <a:sysClr val="windowText" lastClr="000000"/>
                </a:solidFill>
                <a:round/>
              </a:ln>
              <a:effectLst/>
            </c:spPr>
          </c:marker>
          <c:xVal>
            <c:numRef>
              <c:f>Sheet1!$F$54:$F$60</c:f>
              <c:numCache>
                <c:formatCode>General</c:formatCode>
                <c:ptCount val="7"/>
                <c:pt idx="0">
                  <c:v>1.2838608875269613</c:v>
                </c:pt>
                <c:pt idx="1">
                  <c:v>2.783860887526961</c:v>
                </c:pt>
                <c:pt idx="2">
                  <c:v>4.283860887526961</c:v>
                </c:pt>
                <c:pt idx="3">
                  <c:v>5.783860887526961</c:v>
                </c:pt>
                <c:pt idx="4">
                  <c:v>7.283860887526961</c:v>
                </c:pt>
                <c:pt idx="5">
                  <c:v>8.783860887526961</c:v>
                </c:pt>
                <c:pt idx="6">
                  <c:v>10.283860887526961</c:v>
                </c:pt>
              </c:numCache>
            </c:numRef>
          </c:xVal>
          <c:yVal>
            <c:numRef>
              <c:f>Sheet1!$I$44:$I$50</c:f>
              <c:numCache>
                <c:formatCode>General</c:formatCode>
                <c:ptCount val="7"/>
                <c:pt idx="0">
                  <c:v>979.91277316232095</c:v>
                </c:pt>
                <c:pt idx="1">
                  <c:v>0</c:v>
                </c:pt>
                <c:pt idx="2">
                  <c:v>1931.88220006695</c:v>
                </c:pt>
                <c:pt idx="4">
                  <c:v>394.85773706848801</c:v>
                </c:pt>
                <c:pt idx="5">
                  <c:v>0</c:v>
                </c:pt>
                <c:pt idx="6">
                  <c:v>65.996847945302093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E052-0542-BD2C-FF971ABD5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406272"/>
        <c:axId val="1943404032"/>
      </c:scatterChart>
      <c:catAx>
        <c:axId val="1783776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83777615"/>
        <c:crossesAt val="0.01"/>
        <c:auto val="1"/>
        <c:lblAlgn val="ctr"/>
        <c:lblOffset val="100"/>
        <c:noMultiLvlLbl val="0"/>
      </c:catAx>
      <c:valAx>
        <c:axId val="1783777615"/>
        <c:scaling>
          <c:logBase val="10"/>
          <c:orientation val="minMax"/>
          <c:max val="10000"/>
          <c:min val="10"/>
        </c:scaling>
        <c:delete val="0"/>
        <c:axPos val="l"/>
        <c:numFmt formatCode="General" sourceLinked="0"/>
        <c:majorTickMark val="out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83776799"/>
        <c:crosses val="autoZero"/>
        <c:crossBetween val="between"/>
      </c:valAx>
      <c:valAx>
        <c:axId val="1943404032"/>
        <c:scaling>
          <c:logBase val="10"/>
          <c:orientation val="minMax"/>
          <c:max val="100"/>
          <c:min val="0.01"/>
        </c:scaling>
        <c:delete val="1"/>
        <c:axPos val="r"/>
        <c:numFmt formatCode="General" sourceLinked="1"/>
        <c:majorTickMark val="out"/>
        <c:minorTickMark val="none"/>
        <c:tickLblPos val="nextTo"/>
        <c:crossAx val="1943406272"/>
        <c:crosses val="max"/>
        <c:crossBetween val="midCat"/>
      </c:valAx>
      <c:valAx>
        <c:axId val="1943406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404032"/>
        <c:crossesAt val="0.0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66</xdr:row>
      <xdr:rowOff>0</xdr:rowOff>
    </xdr:from>
    <xdr:to>
      <xdr:col>17</xdr:col>
      <xdr:colOff>105833</xdr:colOff>
      <xdr:row>83</xdr:row>
      <xdr:rowOff>176299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4C22D19A-AB47-7449-B3B9-4D7B2161B4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0.60061</cdr:x>
      <cdr:y>0.82702</cdr:y>
    </cdr:from>
    <cdr:to>
      <cdr:x>0.94768</cdr:x>
      <cdr:y>0.92842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BEB12D2-06EA-41A2-96B4-053928B8B6FA}"/>
            </a:ext>
          </a:extLst>
        </cdr:cNvPr>
        <cdr:cNvSpPr txBox="1"/>
      </cdr:nvSpPr>
      <cdr:spPr>
        <a:xfrm xmlns:a="http://schemas.openxmlformats.org/drawingml/2006/main">
          <a:off x="3529519" y="2965054"/>
          <a:ext cx="2039568" cy="3635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800">
              <a:solidFill>
                <a:srgbClr val="4B0082"/>
              </a:solidFill>
              <a:latin typeface="Arial" panose="020B0604020202020204" pitchFamily="34" charset="0"/>
              <a:cs typeface="Arial" panose="020B0604020202020204" pitchFamily="34" charset="0"/>
            </a:rPr>
            <a:t>+ CTX</a:t>
          </a:r>
        </a:p>
      </cdr:txBody>
    </cdr:sp>
  </cdr:relSizeAnchor>
  <cdr:relSizeAnchor xmlns:cdr="http://schemas.openxmlformats.org/drawingml/2006/chartDrawing">
    <cdr:from>
      <cdr:x>0.62823</cdr:x>
      <cdr:y>0.22864</cdr:y>
    </cdr:from>
    <cdr:to>
      <cdr:x>0.97338</cdr:x>
      <cdr:y>0.33004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D51B70BC-7A1D-28AF-B844-03BB45284219}"/>
            </a:ext>
          </a:extLst>
        </cdr:cNvPr>
        <cdr:cNvSpPr txBox="1"/>
      </cdr:nvSpPr>
      <cdr:spPr>
        <a:xfrm xmlns:a="http://schemas.openxmlformats.org/drawingml/2006/main">
          <a:off x="3702656" y="838525"/>
          <a:ext cx="2034241" cy="3718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2000" i="1">
              <a:solidFill>
                <a:srgbClr val="B2403B"/>
              </a:solidFill>
              <a:latin typeface="Arial" panose="020B0604020202020204" pitchFamily="34" charset="0"/>
              <a:cs typeface="Arial" panose="020B0604020202020204" pitchFamily="34" charset="0"/>
            </a:rPr>
            <a:t>Klebsiella</a:t>
          </a:r>
        </a:p>
      </cdr:txBody>
    </cdr:sp>
  </cdr:relSizeAnchor>
  <cdr:relSizeAnchor xmlns:cdr="http://schemas.openxmlformats.org/drawingml/2006/chartDrawing">
    <cdr:from>
      <cdr:x>0.629</cdr:x>
      <cdr:y>0.31223</cdr:y>
    </cdr:from>
    <cdr:to>
      <cdr:x>0.96475</cdr:x>
      <cdr:y>0.41363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8393CA9B-C33D-FB88-C354-8904D382C864}"/>
            </a:ext>
          </a:extLst>
        </cdr:cNvPr>
        <cdr:cNvSpPr txBox="1"/>
      </cdr:nvSpPr>
      <cdr:spPr>
        <a:xfrm xmlns:a="http://schemas.openxmlformats.org/drawingml/2006/main">
          <a:off x="3701226" y="1133615"/>
          <a:ext cx="1975674" cy="3681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2000" i="1">
              <a:solidFill>
                <a:srgbClr val="17A2B8"/>
              </a:solidFill>
              <a:latin typeface="Arial" panose="020B0604020202020204" pitchFamily="34" charset="0"/>
              <a:cs typeface="Arial" panose="020B0604020202020204" pitchFamily="34" charset="0"/>
            </a:rPr>
            <a:t>Pseudomonas</a:t>
          </a:r>
        </a:p>
      </cdr:txBody>
    </cdr:sp>
  </cdr:relSizeAnchor>
  <cdr:relSizeAnchor xmlns:cdr="http://schemas.openxmlformats.org/drawingml/2006/chartDrawing">
    <cdr:from>
      <cdr:x>0.60216</cdr:x>
      <cdr:y>0.13611</cdr:y>
    </cdr:from>
    <cdr:to>
      <cdr:x>0.74967</cdr:x>
      <cdr:y>0.23751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3A2F599E-6F65-6A32-B5F7-40946F1F53B9}"/>
            </a:ext>
          </a:extLst>
        </cdr:cNvPr>
        <cdr:cNvSpPr txBox="1"/>
      </cdr:nvSpPr>
      <cdr:spPr>
        <a:xfrm xmlns:a="http://schemas.openxmlformats.org/drawingml/2006/main">
          <a:off x="3543299" y="494158"/>
          <a:ext cx="867998" cy="3681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2000">
              <a:solidFill>
                <a:srgbClr val="647179"/>
              </a:solidFill>
              <a:latin typeface="Arial" panose="020B0604020202020204" pitchFamily="34" charset="0"/>
              <a:cs typeface="Arial" panose="020B0604020202020204" pitchFamily="34" charset="0"/>
            </a:rPr>
            <a:t>mix</a:t>
          </a:r>
        </a:p>
      </cdr:txBody>
    </cdr:sp>
  </cdr:relSizeAnchor>
  <cdr:relSizeAnchor xmlns:cdr="http://schemas.openxmlformats.org/drawingml/2006/chartDrawing">
    <cdr:from>
      <cdr:x>0.17735</cdr:x>
      <cdr:y>0.82593</cdr:y>
    </cdr:from>
    <cdr:to>
      <cdr:x>0.52442</cdr:x>
      <cdr:y>0.92733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E900A344-C4DC-7F1F-15CD-388B1F4303BC}"/>
            </a:ext>
          </a:extLst>
        </cdr:cNvPr>
        <cdr:cNvSpPr txBox="1"/>
      </cdr:nvSpPr>
      <cdr:spPr>
        <a:xfrm xmlns:a="http://schemas.openxmlformats.org/drawingml/2006/main">
          <a:off x="1042190" y="2961152"/>
          <a:ext cx="2039568" cy="3635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untreated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mrahsimsek/Documents/Postdoc_YouLab/ManuscriptDrafts/PaKp_CoColonization/SourceDataChartsForFigures/Figure2.xlsx" TargetMode="External"/><Relationship Id="rId1" Type="http://schemas.openxmlformats.org/officeDocument/2006/relationships/externalLinkPath" Target="/Users/emrahsimsek/Documents/Postdoc_YouLab/ManuscriptDrafts/PaKp_CoColonization/SourceDataChartsForFigures/Figure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"/>
      <sheetName val="B"/>
      <sheetName val="D"/>
      <sheetName val="A_liquidCulture"/>
      <sheetName val="A_liquidCulture_CTX"/>
      <sheetName val="B_agarCulture_Mix"/>
      <sheetName val="B_agarCulture_Separate"/>
      <sheetName val="B_agarCulture_Mix_CTX"/>
      <sheetName val="B_agarCulture_Separate_CTX"/>
    </sheetNames>
    <sheetDataSet>
      <sheetData sheetId="0">
        <row r="80">
          <cell r="A80" t="str">
            <v>20220906, Tech Rep 1</v>
          </cell>
        </row>
        <row r="81">
          <cell r="A81" t="str">
            <v>20220906, Tech Rep 2</v>
          </cell>
        </row>
        <row r="82">
          <cell r="A82" t="str">
            <v>2023-08-22 (Cesar), Tech Rep 1</v>
          </cell>
        </row>
        <row r="83">
          <cell r="A83" t="str">
            <v>2023-08-22 (Cesar), Tech Rep 2</v>
          </cell>
        </row>
        <row r="84">
          <cell r="A84" t="str">
            <v>1 (Cesar), Tech Rep 1</v>
          </cell>
        </row>
        <row r="85">
          <cell r="A85" t="str">
            <v>1 (Cesar), Tech Rep 2</v>
          </cell>
        </row>
      </sheetData>
      <sheetData sheetId="1">
        <row r="37">
          <cell r="B37">
            <v>1477.5336872974085</v>
          </cell>
          <cell r="C37">
            <v>502.11325124363509</v>
          </cell>
          <cell r="E37">
            <v>513.05528336201598</v>
          </cell>
          <cell r="F37">
            <v>167.86232581302551</v>
          </cell>
          <cell r="N37">
            <v>4.8257684757505777</v>
          </cell>
          <cell r="O37">
            <v>2.3280488299254243</v>
          </cell>
          <cell r="Q37">
            <v>2.1604166666666669</v>
          </cell>
          <cell r="R37">
            <v>0.30417247711345452</v>
          </cell>
        </row>
        <row r="38">
          <cell r="B38">
            <v>29.885806675939971</v>
          </cell>
          <cell r="C38">
            <v>3.8751101473326925</v>
          </cell>
          <cell r="E38">
            <v>28.259288614876667</v>
          </cell>
          <cell r="F38">
            <v>2.3723614067453682</v>
          </cell>
          <cell r="N38">
            <v>0.28883333333333333</v>
          </cell>
          <cell r="O38">
            <v>7.1757113468514766E-2</v>
          </cell>
          <cell r="Q38">
            <v>0.25500000000000006</v>
          </cell>
          <cell r="R38">
            <v>4.7444704657105721E-2</v>
          </cell>
        </row>
        <row r="39">
          <cell r="B39">
            <v>1947.4569881192883</v>
          </cell>
          <cell r="C39">
            <v>334.16984861692151</v>
          </cell>
          <cell r="E39">
            <v>69.589229562182922</v>
          </cell>
          <cell r="F39">
            <v>3.673491288929835</v>
          </cell>
          <cell r="N39">
            <v>7.6366666666666667</v>
          </cell>
          <cell r="O39">
            <v>5.4785361487657758</v>
          </cell>
          <cell r="Q39">
            <v>0.34863666666666671</v>
          </cell>
          <cell r="R39">
            <v>6.7288231016525674E-2</v>
          </cell>
        </row>
        <row r="44">
          <cell r="A44">
            <v>1.55</v>
          </cell>
          <cell r="D44">
            <v>1636.9324572816099</v>
          </cell>
          <cell r="E44">
            <v>1164.07206269479</v>
          </cell>
          <cell r="F44">
            <v>2019.01208123729</v>
          </cell>
          <cell r="G44">
            <v>2008.41045991841</v>
          </cell>
          <cell r="H44">
            <v>1056.86228949003</v>
          </cell>
          <cell r="I44">
            <v>979.91277316232095</v>
          </cell>
          <cell r="M44">
            <v>1.55</v>
          </cell>
          <cell r="P44">
            <v>7.05</v>
          </cell>
          <cell r="Q44">
            <v>4.3441108545034632</v>
          </cell>
          <cell r="R44">
            <v>6.5200000000000005</v>
          </cell>
          <cell r="S44">
            <v>6.665</v>
          </cell>
          <cell r="T44">
            <v>2.2770000000000001</v>
          </cell>
          <cell r="U44">
            <v>2.0985</v>
          </cell>
        </row>
        <row r="45">
          <cell r="A45">
            <v>3.0249999999999999</v>
          </cell>
          <cell r="D45">
            <v>27.311461543321801</v>
          </cell>
          <cell r="E45">
            <v>26.047692114581999</v>
          </cell>
          <cell r="F45">
            <v>28.785859210184899</v>
          </cell>
          <cell r="G45" t="str">
            <v>n/a</v>
          </cell>
          <cell r="H45">
            <v>34.191983988683099</v>
          </cell>
          <cell r="I45" t="str">
            <v>n/a</v>
          </cell>
          <cell r="M45">
            <v>3.0249999999999999</v>
          </cell>
          <cell r="P45">
            <v>0.35499999999999998</v>
          </cell>
          <cell r="Q45">
            <v>0.36499999999999994</v>
          </cell>
          <cell r="R45">
            <v>0.29000000000000004</v>
          </cell>
          <cell r="S45" t="str">
            <v>n/a</v>
          </cell>
          <cell r="T45">
            <v>0.2165</v>
          </cell>
          <cell r="U45" t="str">
            <v>n/a</v>
          </cell>
        </row>
        <row r="46">
          <cell r="A46">
            <v>4.5250000000000004</v>
          </cell>
          <cell r="D46">
            <v>2082.5515997378202</v>
          </cell>
          <cell r="E46">
            <v>2533.5768669725198</v>
          </cell>
          <cell r="F46">
            <v>1789.2868828574699</v>
          </cell>
          <cell r="G46">
            <v>1507.18546259766</v>
          </cell>
          <cell r="H46">
            <v>1840.25891648331</v>
          </cell>
          <cell r="I46">
            <v>1931.88220006695</v>
          </cell>
          <cell r="M46">
            <v>4.5250000000000004</v>
          </cell>
          <cell r="P46">
            <v>12.5</v>
          </cell>
          <cell r="Q46">
            <v>15.350000000000001</v>
          </cell>
          <cell r="R46">
            <v>5.34</v>
          </cell>
          <cell r="S46">
            <v>4.84</v>
          </cell>
          <cell r="T46">
            <v>3.19</v>
          </cell>
          <cell r="U46">
            <v>4.6000000000000005</v>
          </cell>
        </row>
        <row r="47">
          <cell r="A47">
            <v>5.75</v>
          </cell>
          <cell r="M47">
            <v>5.75</v>
          </cell>
          <cell r="T47">
            <v>0</v>
          </cell>
          <cell r="U47">
            <v>0</v>
          </cell>
        </row>
        <row r="48">
          <cell r="A48">
            <v>7.55</v>
          </cell>
          <cell r="D48">
            <v>482.33866530236702</v>
          </cell>
          <cell r="E48">
            <v>481.917408826121</v>
          </cell>
          <cell r="F48">
            <v>703.07705885559096</v>
          </cell>
          <cell r="G48">
            <v>685.38428685323299</v>
          </cell>
          <cell r="H48">
            <v>330.75654326629598</v>
          </cell>
          <cell r="I48">
            <v>394.85773706848801</v>
          </cell>
          <cell r="M48">
            <v>7.55</v>
          </cell>
          <cell r="P48">
            <v>2.4499999999999997</v>
          </cell>
          <cell r="Q48">
            <v>2.4500000000000002</v>
          </cell>
          <cell r="R48">
            <v>2.032</v>
          </cell>
          <cell r="S48">
            <v>1.655</v>
          </cell>
          <cell r="T48">
            <v>2.2770000000000001</v>
          </cell>
          <cell r="U48">
            <v>2.0985</v>
          </cell>
        </row>
        <row r="49">
          <cell r="A49">
            <v>9.0250000000000004</v>
          </cell>
          <cell r="D49">
            <v>25.766854463750899</v>
          </cell>
          <cell r="E49">
            <v>25.275388574796501</v>
          </cell>
          <cell r="F49">
            <v>29.5581627499704</v>
          </cell>
          <cell r="G49" t="str">
            <v>n/a</v>
          </cell>
          <cell r="H49">
            <v>29.698581575385901</v>
          </cell>
          <cell r="I49" t="str">
            <v>n/a</v>
          </cell>
          <cell r="M49">
            <v>9.0250000000000004</v>
          </cell>
          <cell r="P49">
            <v>0.2752</v>
          </cell>
          <cell r="Q49">
            <v>0.27280000000000004</v>
          </cell>
          <cell r="R49">
            <v>0.29000000000000004</v>
          </cell>
          <cell r="S49" t="str">
            <v>n/a</v>
          </cell>
          <cell r="T49">
            <v>0.20100000000000001</v>
          </cell>
          <cell r="U49" t="str">
            <v>n/a</v>
          </cell>
        </row>
        <row r="50">
          <cell r="A50">
            <v>10.525</v>
          </cell>
          <cell r="D50">
            <v>66.067057358009905</v>
          </cell>
          <cell r="E50">
            <v>71.402972723800303</v>
          </cell>
          <cell r="F50">
            <v>65.856429119886599</v>
          </cell>
          <cell r="G50">
            <v>81.372709328303401</v>
          </cell>
          <cell r="H50">
            <v>66.839360897795302</v>
          </cell>
          <cell r="I50">
            <v>65.996847945302093</v>
          </cell>
          <cell r="M50">
            <v>10.525</v>
          </cell>
          <cell r="P50">
            <v>0.38543999999999995</v>
          </cell>
          <cell r="Q50">
            <v>0.44238</v>
          </cell>
          <cell r="R50">
            <v>0.33500000000000002</v>
          </cell>
          <cell r="S50">
            <v>0.37</v>
          </cell>
          <cell r="T50">
            <v>0.27400000000000002</v>
          </cell>
          <cell r="U50">
            <v>0.28500000000000003</v>
          </cell>
        </row>
        <row r="54">
          <cell r="A54">
            <v>1.5</v>
          </cell>
          <cell r="B54">
            <v>1.9116831096924978</v>
          </cell>
          <cell r="C54">
            <v>1.1632983914943476</v>
          </cell>
          <cell r="D54">
            <v>1.7685783232235173</v>
          </cell>
          <cell r="E54">
            <v>1.0109906664954544</v>
          </cell>
          <cell r="F54">
            <v>1.2838608875269613</v>
          </cell>
          <cell r="M54">
            <v>1.5</v>
          </cell>
          <cell r="U54">
            <v>1.9116831096924978</v>
          </cell>
          <cell r="V54">
            <v>1.1632983914943476</v>
          </cell>
          <cell r="W54">
            <v>1.7685783232235173</v>
          </cell>
          <cell r="X54">
            <v>1.0109906664954544</v>
          </cell>
          <cell r="Y54">
            <v>1.2838608875269613</v>
          </cell>
        </row>
        <row r="55">
          <cell r="A55">
            <v>3</v>
          </cell>
          <cell r="B55">
            <v>3.4116831096924978</v>
          </cell>
          <cell r="C55">
            <v>2.6632983914943473</v>
          </cell>
          <cell r="D55">
            <v>3.268578323223517</v>
          </cell>
          <cell r="E55">
            <v>2.5109906664954544</v>
          </cell>
          <cell r="F55">
            <v>2.783860887526961</v>
          </cell>
          <cell r="M55">
            <v>3</v>
          </cell>
          <cell r="U55">
            <v>3.4116831096924978</v>
          </cell>
          <cell r="V55">
            <v>2.6632983914943473</v>
          </cell>
          <cell r="W55">
            <v>3.268578323223517</v>
          </cell>
          <cell r="X55">
            <v>2.5109906664954544</v>
          </cell>
          <cell r="Y55">
            <v>2.783860887526961</v>
          </cell>
        </row>
        <row r="56">
          <cell r="A56">
            <v>4.5</v>
          </cell>
          <cell r="B56">
            <v>4.9116831096924978</v>
          </cell>
          <cell r="C56">
            <v>4.1632983914943473</v>
          </cell>
          <cell r="D56">
            <v>4.768578323223517</v>
          </cell>
          <cell r="E56">
            <v>4.010990666495454</v>
          </cell>
          <cell r="F56">
            <v>4.283860887526961</v>
          </cell>
          <cell r="M56">
            <v>4.5</v>
          </cell>
          <cell r="U56">
            <v>4.9116831096924978</v>
          </cell>
          <cell r="V56">
            <v>4.1632983914943473</v>
          </cell>
          <cell r="W56">
            <v>4.768578323223517</v>
          </cell>
          <cell r="X56">
            <v>4.010990666495454</v>
          </cell>
          <cell r="Y56">
            <v>4.283860887526961</v>
          </cell>
        </row>
        <row r="57">
          <cell r="A57">
            <v>6</v>
          </cell>
          <cell r="B57">
            <v>6.4116831096924978</v>
          </cell>
          <cell r="C57">
            <v>5.6632983914943473</v>
          </cell>
          <cell r="D57">
            <v>6.268578323223517</v>
          </cell>
          <cell r="E57">
            <v>5.510990666495454</v>
          </cell>
          <cell r="F57">
            <v>5.783860887526961</v>
          </cell>
          <cell r="M57">
            <v>6</v>
          </cell>
          <cell r="U57">
            <v>6.4116831096924978</v>
          </cell>
          <cell r="V57">
            <v>5.6632983914943473</v>
          </cell>
          <cell r="W57">
            <v>6.268578323223517</v>
          </cell>
          <cell r="X57">
            <v>5.510990666495454</v>
          </cell>
          <cell r="Y57">
            <v>5.783860887526961</v>
          </cell>
        </row>
        <row r="58">
          <cell r="A58">
            <v>7.5</v>
          </cell>
          <cell r="B58">
            <v>7.9116831096924978</v>
          </cell>
          <cell r="C58">
            <v>7.1632983914943473</v>
          </cell>
          <cell r="D58">
            <v>7.768578323223517</v>
          </cell>
          <cell r="E58">
            <v>7.010990666495454</v>
          </cell>
          <cell r="F58">
            <v>7.283860887526961</v>
          </cell>
          <cell r="M58">
            <v>7.5</v>
          </cell>
          <cell r="U58">
            <v>7.9116831096924978</v>
          </cell>
          <cell r="V58">
            <v>7.1632983914943473</v>
          </cell>
          <cell r="W58">
            <v>7.768578323223517</v>
          </cell>
          <cell r="X58">
            <v>7.010990666495454</v>
          </cell>
          <cell r="Y58">
            <v>7.283860887526961</v>
          </cell>
        </row>
        <row r="59">
          <cell r="A59">
            <v>9</v>
          </cell>
          <cell r="B59">
            <v>9.4116831096924969</v>
          </cell>
          <cell r="C59">
            <v>8.6632983914943473</v>
          </cell>
          <cell r="D59">
            <v>9.268578323223517</v>
          </cell>
          <cell r="E59">
            <v>8.510990666495454</v>
          </cell>
          <cell r="F59">
            <v>8.783860887526961</v>
          </cell>
          <cell r="M59">
            <v>9</v>
          </cell>
          <cell r="U59">
            <v>9.4116831096924969</v>
          </cell>
          <cell r="V59">
            <v>8.6632983914943473</v>
          </cell>
          <cell r="W59">
            <v>9.268578323223517</v>
          </cell>
          <cell r="X59">
            <v>8.510990666495454</v>
          </cell>
          <cell r="Y59">
            <v>8.783860887526961</v>
          </cell>
        </row>
        <row r="60">
          <cell r="A60">
            <v>10.5</v>
          </cell>
          <cell r="B60">
            <v>10.911683109692497</v>
          </cell>
          <cell r="C60">
            <v>10.163298391494347</v>
          </cell>
          <cell r="D60">
            <v>10.768578323223517</v>
          </cell>
          <cell r="E60">
            <v>10.010990666495454</v>
          </cell>
          <cell r="F60">
            <v>10.283860887526961</v>
          </cell>
          <cell r="M60">
            <v>10.5</v>
          </cell>
          <cell r="U60">
            <v>10.911683109692497</v>
          </cell>
          <cell r="V60">
            <v>10.163298391494347</v>
          </cell>
          <cell r="W60">
            <v>10.768578323223517</v>
          </cell>
          <cell r="X60">
            <v>10.010990666495454</v>
          </cell>
          <cell r="Y60">
            <v>10.283860887526961</v>
          </cell>
        </row>
        <row r="116">
          <cell r="B116">
            <v>1.55</v>
          </cell>
        </row>
        <row r="117">
          <cell r="B117">
            <v>3.0249999999999999</v>
          </cell>
        </row>
        <row r="118">
          <cell r="B118">
            <v>4.5250000000000004</v>
          </cell>
        </row>
        <row r="119">
          <cell r="B119">
            <v>5.75</v>
          </cell>
        </row>
        <row r="120">
          <cell r="B120">
            <v>7.55</v>
          </cell>
        </row>
        <row r="121">
          <cell r="B121">
            <v>9.0250000000000004</v>
          </cell>
        </row>
        <row r="122">
          <cell r="B122">
            <v>10.525</v>
          </cell>
        </row>
        <row r="123">
          <cell r="B123">
            <v>12.025</v>
          </cell>
        </row>
        <row r="124">
          <cell r="B124">
            <v>13.525</v>
          </cell>
        </row>
        <row r="125">
          <cell r="B125">
            <v>15.025</v>
          </cell>
        </row>
        <row r="126">
          <cell r="B126">
            <v>16.524999999999999</v>
          </cell>
        </row>
        <row r="127">
          <cell r="B127">
            <v>18.024999999999999</v>
          </cell>
        </row>
        <row r="128">
          <cell r="B128">
            <v>19.524999999999999</v>
          </cell>
        </row>
        <row r="129">
          <cell r="B129">
            <v>21.024999999999999</v>
          </cell>
        </row>
      </sheetData>
      <sheetData sheetId="2">
        <row r="4">
          <cell r="B4">
            <v>6.4307256902763977E-3</v>
          </cell>
        </row>
        <row r="5">
          <cell r="B5">
            <v>4.8193377500603019</v>
          </cell>
        </row>
      </sheetData>
      <sheetData sheetId="3"/>
      <sheetData sheetId="4"/>
      <sheetData sheetId="5">
        <row r="11">
          <cell r="D11">
            <v>7.05</v>
          </cell>
          <cell r="E11">
            <v>4.3441108545034632</v>
          </cell>
        </row>
        <row r="16">
          <cell r="D16">
            <v>1636.9324572816099</v>
          </cell>
          <cell r="E16">
            <v>1164.07206269479</v>
          </cell>
        </row>
        <row r="37">
          <cell r="D37">
            <v>6.5200000000000005</v>
          </cell>
          <cell r="E37">
            <v>6.665</v>
          </cell>
        </row>
        <row r="40">
          <cell r="D40">
            <v>2019.01208123729</v>
          </cell>
          <cell r="E40">
            <v>2008.41045991841</v>
          </cell>
        </row>
        <row r="53">
          <cell r="D53">
            <v>2.2770000000000001</v>
          </cell>
          <cell r="E53">
            <v>2.0985</v>
          </cell>
        </row>
        <row r="56">
          <cell r="D56">
            <v>1056.86228949003</v>
          </cell>
          <cell r="E56">
            <v>979.91277316232095</v>
          </cell>
        </row>
        <row r="58">
          <cell r="F58">
            <v>4.8215716865674398</v>
          </cell>
        </row>
      </sheetData>
      <sheetData sheetId="6">
        <row r="7">
          <cell r="B7">
            <v>0.35499999999999998</v>
          </cell>
          <cell r="C7">
            <v>0.36499999999999994</v>
          </cell>
        </row>
        <row r="10">
          <cell r="B10">
            <v>27.311461543321801</v>
          </cell>
          <cell r="C10">
            <v>26.047692114581999</v>
          </cell>
        </row>
        <row r="16">
          <cell r="B16">
            <v>12.5</v>
          </cell>
          <cell r="C16">
            <v>15.350000000000001</v>
          </cell>
        </row>
        <row r="19">
          <cell r="B19">
            <v>2082.5515997378202</v>
          </cell>
          <cell r="C19">
            <v>2533.5768669725198</v>
          </cell>
        </row>
        <row r="41">
          <cell r="B41">
            <v>0.29000000000000004</v>
          </cell>
          <cell r="C41" t="str">
            <v>n/a</v>
          </cell>
        </row>
        <row r="42">
          <cell r="B42">
            <v>28.785859210184899</v>
          </cell>
          <cell r="C42" t="str">
            <v>n/a</v>
          </cell>
        </row>
        <row r="50">
          <cell r="B50">
            <v>5.34</v>
          </cell>
          <cell r="C50">
            <v>4.84</v>
          </cell>
        </row>
        <row r="51">
          <cell r="B51">
            <v>1789.2868828574699</v>
          </cell>
          <cell r="C51">
            <v>1507.18546259766</v>
          </cell>
        </row>
        <row r="59">
          <cell r="B59">
            <v>0.2165</v>
          </cell>
          <cell r="C59" t="str">
            <v>n/a</v>
          </cell>
        </row>
        <row r="60">
          <cell r="B60">
            <v>34.191983988683099</v>
          </cell>
          <cell r="C60" t="str">
            <v>n/a</v>
          </cell>
        </row>
        <row r="68">
          <cell r="B68">
            <v>3.19</v>
          </cell>
          <cell r="C68">
            <v>4.6000000000000005</v>
          </cell>
        </row>
        <row r="69">
          <cell r="B69">
            <v>1840.25891648331</v>
          </cell>
          <cell r="C69">
            <v>1931.88220006695</v>
          </cell>
        </row>
      </sheetData>
      <sheetData sheetId="7">
        <row r="11">
          <cell r="D11">
            <v>2.4499999999999997</v>
          </cell>
          <cell r="E11">
            <v>2.4500000000000002</v>
          </cell>
        </row>
        <row r="16">
          <cell r="D16">
            <v>482.33866530236702</v>
          </cell>
          <cell r="E16">
            <v>481.917408826121</v>
          </cell>
        </row>
        <row r="37">
          <cell r="D37">
            <v>2.032</v>
          </cell>
          <cell r="E37">
            <v>1.655</v>
          </cell>
        </row>
        <row r="40">
          <cell r="D40">
            <v>703.07705885559096</v>
          </cell>
          <cell r="E40">
            <v>685.38428685323299</v>
          </cell>
        </row>
        <row r="56">
          <cell r="D56">
            <v>330.75654326629598</v>
          </cell>
          <cell r="E56">
            <v>394.85773706848801</v>
          </cell>
        </row>
      </sheetData>
      <sheetData sheetId="8">
        <row r="10">
          <cell r="B10">
            <v>0.2752</v>
          </cell>
          <cell r="C10">
            <v>0.27280000000000004</v>
          </cell>
        </row>
        <row r="11">
          <cell r="B11">
            <v>25.766854463750899</v>
          </cell>
          <cell r="C11">
            <v>25.275388574796501</v>
          </cell>
        </row>
        <row r="16">
          <cell r="B16">
            <v>0.38543999999999995</v>
          </cell>
          <cell r="C16">
            <v>0.44238</v>
          </cell>
        </row>
        <row r="17">
          <cell r="B17">
            <v>66.067057358009905</v>
          </cell>
          <cell r="C17">
            <v>71.402972723800303</v>
          </cell>
        </row>
        <row r="46">
          <cell r="B46">
            <v>0.29000000000000004</v>
          </cell>
          <cell r="C46" t="str">
            <v>n/a</v>
          </cell>
        </row>
        <row r="47">
          <cell r="B47">
            <v>29.5581627499704</v>
          </cell>
          <cell r="C47" t="str">
            <v>n/a</v>
          </cell>
        </row>
        <row r="55">
          <cell r="B55">
            <v>0.33500000000000002</v>
          </cell>
          <cell r="C55">
            <v>0.37</v>
          </cell>
        </row>
        <row r="56">
          <cell r="B56">
            <v>65.856429119886599</v>
          </cell>
          <cell r="C56">
            <v>81.372709328303401</v>
          </cell>
        </row>
        <row r="64">
          <cell r="B64">
            <v>0.20100000000000001</v>
          </cell>
          <cell r="C64" t="str">
            <v>n/a</v>
          </cell>
        </row>
        <row r="65">
          <cell r="B65">
            <v>29.698581575385901</v>
          </cell>
        </row>
        <row r="73">
          <cell r="B73">
            <v>0.27400000000000002</v>
          </cell>
          <cell r="C73">
            <v>0.28500000000000003</v>
          </cell>
        </row>
        <row r="74">
          <cell r="B74">
            <v>66.839360897795302</v>
          </cell>
          <cell r="C74">
            <v>65.996847945302093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CFB64-5DB4-544F-9508-4B97238494CB}">
  <dimension ref="A1:Y60"/>
  <sheetViews>
    <sheetView tabSelected="1" topLeftCell="A49" zoomScale="75" zoomScaleNormal="106" workbookViewId="0">
      <selection activeCell="U76" sqref="U76"/>
    </sheetView>
  </sheetViews>
  <sheetFormatPr baseColWidth="10" defaultRowHeight="16" x14ac:dyDescent="0.2"/>
  <sheetData>
    <row r="1" spans="1:25" x14ac:dyDescent="0.2">
      <c r="A1" t="s">
        <v>0</v>
      </c>
      <c r="B1" s="1" t="s">
        <v>1</v>
      </c>
      <c r="C1" s="1"/>
      <c r="D1" s="1"/>
      <c r="E1" s="1"/>
      <c r="F1" s="1"/>
      <c r="G1" s="1"/>
      <c r="I1">
        <v>850</v>
      </c>
      <c r="J1" t="s">
        <v>2</v>
      </c>
      <c r="K1">
        <v>90</v>
      </c>
      <c r="L1" t="s">
        <v>3</v>
      </c>
      <c r="M1" t="s">
        <v>0</v>
      </c>
      <c r="N1" s="1" t="s">
        <v>4</v>
      </c>
      <c r="O1" s="1"/>
      <c r="P1" s="1"/>
      <c r="Q1" s="1"/>
      <c r="R1" s="1"/>
      <c r="S1" s="1"/>
    </row>
    <row r="3" spans="1:25" x14ac:dyDescent="0.2">
      <c r="B3" s="1" t="s">
        <v>5</v>
      </c>
      <c r="C3" s="1"/>
      <c r="D3" s="1"/>
      <c r="E3" s="1" t="s">
        <v>6</v>
      </c>
      <c r="F3" s="1"/>
      <c r="G3" s="1"/>
      <c r="I3">
        <v>1</v>
      </c>
      <c r="J3" t="s">
        <v>7</v>
      </c>
      <c r="K3">
        <f>K1/I1</f>
        <v>0.10588235294117647</v>
      </c>
      <c r="L3" t="s">
        <v>3</v>
      </c>
      <c r="N3" s="1" t="s">
        <v>5</v>
      </c>
      <c r="O3" s="1"/>
      <c r="P3" s="1"/>
      <c r="Q3" s="1" t="s">
        <v>6</v>
      </c>
      <c r="R3" s="1"/>
      <c r="S3" s="1"/>
    </row>
    <row r="4" spans="1:25" x14ac:dyDescent="0.2">
      <c r="B4" s="1" t="s">
        <v>8</v>
      </c>
      <c r="C4" s="1"/>
      <c r="D4" s="1"/>
      <c r="E4" s="1" t="s">
        <v>8</v>
      </c>
      <c r="F4" s="1"/>
      <c r="G4" s="1"/>
      <c r="N4" s="1" t="s">
        <v>8</v>
      </c>
      <c r="O4" s="1"/>
      <c r="P4" s="1"/>
      <c r="Q4" s="1" t="s">
        <v>8</v>
      </c>
      <c r="R4" s="1"/>
      <c r="S4" s="1"/>
    </row>
    <row r="5" spans="1:25" x14ac:dyDescent="0.2">
      <c r="B5" t="s">
        <v>9</v>
      </c>
      <c r="C5" t="s">
        <v>10</v>
      </c>
      <c r="D5" t="s">
        <v>11</v>
      </c>
      <c r="E5" t="s">
        <v>9</v>
      </c>
      <c r="F5" t="s">
        <v>10</v>
      </c>
      <c r="G5" t="s">
        <v>11</v>
      </c>
      <c r="N5" t="s">
        <v>9</v>
      </c>
      <c r="O5" t="s">
        <v>10</v>
      </c>
      <c r="P5" t="s">
        <v>11</v>
      </c>
      <c r="Q5" t="s">
        <v>9</v>
      </c>
      <c r="R5" t="s">
        <v>10</v>
      </c>
      <c r="S5" t="s">
        <v>11</v>
      </c>
    </row>
    <row r="6" spans="1:25" x14ac:dyDescent="0.2">
      <c r="A6" t="s">
        <v>12</v>
      </c>
      <c r="B6">
        <f>[1]B_agarCulture_Mix!D16</f>
        <v>1636.9324572816099</v>
      </c>
      <c r="C6">
        <f>[1]B_agarCulture_Mix!E16</f>
        <v>1164.07206269479</v>
      </c>
      <c r="D6">
        <f>AVERAGE(B6:C6)</f>
        <v>1400.5022599882</v>
      </c>
      <c r="E6">
        <f>[1]B_agarCulture_Mix_CTX!D16</f>
        <v>482.33866530236702</v>
      </c>
      <c r="F6">
        <f>[1]B_agarCulture_Mix_CTX!E16</f>
        <v>481.917408826121</v>
      </c>
      <c r="G6">
        <f>AVERAGE(E6:F6)</f>
        <v>482.12803706424404</v>
      </c>
      <c r="M6" t="s">
        <v>12</v>
      </c>
      <c r="N6">
        <f>[1]B_agarCulture_Mix!D11</f>
        <v>7.05</v>
      </c>
      <c r="O6">
        <f>[1]B_agarCulture_Mix!E11</f>
        <v>4.3441108545034632</v>
      </c>
      <c r="P6">
        <f>AVERAGE(N6:O6)</f>
        <v>5.6970554272517315</v>
      </c>
      <c r="Q6">
        <f>[1]B_agarCulture_Mix_CTX!D11</f>
        <v>2.4499999999999997</v>
      </c>
      <c r="R6">
        <f>[1]B_agarCulture_Mix_CTX!E11</f>
        <v>2.4500000000000002</v>
      </c>
      <c r="S6">
        <f>AVERAGE(Q6:R6)</f>
        <v>2.4500000000000002</v>
      </c>
      <c r="U6" t="s">
        <v>13</v>
      </c>
      <c r="X6" t="s">
        <v>14</v>
      </c>
    </row>
    <row r="7" spans="1:25" x14ac:dyDescent="0.2">
      <c r="A7" t="s">
        <v>15</v>
      </c>
      <c r="B7">
        <f>[1]B_agarCulture_Separate!B10</f>
        <v>27.311461543321801</v>
      </c>
      <c r="C7">
        <f>[1]B_agarCulture_Separate!C10</f>
        <v>26.047692114581999</v>
      </c>
      <c r="D7">
        <f>AVERAGE(B7:C7)</f>
        <v>26.679576828951902</v>
      </c>
      <c r="E7">
        <f>[1]B_agarCulture_Separate_CTX!B11</f>
        <v>25.766854463750899</v>
      </c>
      <c r="F7">
        <f>[1]B_agarCulture_Separate_CTX!C11</f>
        <v>25.275388574796501</v>
      </c>
      <c r="G7">
        <f>AVERAGE(E7:F7)</f>
        <v>25.521121519273699</v>
      </c>
      <c r="M7" t="s">
        <v>15</v>
      </c>
      <c r="N7">
        <f>[1]B_agarCulture_Separate!B7</f>
        <v>0.35499999999999998</v>
      </c>
      <c r="O7">
        <f>[1]B_agarCulture_Separate!C7</f>
        <v>0.36499999999999994</v>
      </c>
      <c r="P7">
        <f>AVERAGE(N7:O7)</f>
        <v>0.36</v>
      </c>
      <c r="Q7">
        <f>[1]B_agarCulture_Separate_CTX!B10</f>
        <v>0.2752</v>
      </c>
      <c r="R7">
        <f>[1]B_agarCulture_Separate_CTX!C10</f>
        <v>0.27280000000000004</v>
      </c>
      <c r="S7">
        <f>AVERAGE(Q7:R7)</f>
        <v>0.27400000000000002</v>
      </c>
      <c r="U7">
        <v>4.187863785098357E-3</v>
      </c>
      <c r="V7">
        <f>N38/U7</f>
        <v>68.969132749992184</v>
      </c>
      <c r="X7">
        <f>[1]B_agarCulture_Mix!$F$58</f>
        <v>4.8215716865674398</v>
      </c>
      <c r="Y7">
        <f>V38</f>
        <v>0</v>
      </c>
    </row>
    <row r="8" spans="1:25" x14ac:dyDescent="0.2">
      <c r="A8" t="s">
        <v>16</v>
      </c>
      <c r="B8">
        <f>[1]B_agarCulture_Separate!B19</f>
        <v>2082.5515997378202</v>
      </c>
      <c r="C8">
        <f>[1]B_agarCulture_Separate!C19</f>
        <v>2533.5768669725198</v>
      </c>
      <c r="D8">
        <f>AVERAGE(B8:C8)</f>
        <v>2308.06423335517</v>
      </c>
      <c r="E8">
        <f>[1]B_agarCulture_Separate_CTX!B17</f>
        <v>66.067057358009905</v>
      </c>
      <c r="F8">
        <f>[1]B_agarCulture_Separate_CTX!C17</f>
        <v>71.402972723800303</v>
      </c>
      <c r="G8">
        <f>AVERAGE(E8:F8)</f>
        <v>68.735015040905097</v>
      </c>
      <c r="M8" t="s">
        <v>16</v>
      </c>
      <c r="N8">
        <f>[1]B_agarCulture_Separate!B16</f>
        <v>12.5</v>
      </c>
      <c r="O8">
        <f>[1]B_agarCulture_Separate!C16</f>
        <v>15.350000000000001</v>
      </c>
      <c r="P8">
        <f>AVERAGE(N8:O8)</f>
        <v>13.925000000000001</v>
      </c>
      <c r="Q8">
        <f>[1]B_agarCulture_Separate_CTX!B16</f>
        <v>0.38543999999999995</v>
      </c>
      <c r="R8">
        <f>[1]B_agarCulture_Separate_CTX!C16</f>
        <v>0.44238</v>
      </c>
      <c r="S8">
        <f>AVERAGE(Q8:R8)</f>
        <v>0.41391</v>
      </c>
    </row>
    <row r="11" spans="1:25" x14ac:dyDescent="0.2">
      <c r="A11" t="s">
        <v>17</v>
      </c>
      <c r="M11" t="s">
        <v>17</v>
      </c>
    </row>
    <row r="13" spans="1:25" x14ac:dyDescent="0.2">
      <c r="B13" s="1" t="s">
        <v>5</v>
      </c>
      <c r="C13" s="1"/>
      <c r="D13" s="1"/>
      <c r="E13" s="1" t="s">
        <v>6</v>
      </c>
      <c r="F13" s="1"/>
      <c r="G13" s="1"/>
      <c r="N13" s="1" t="s">
        <v>5</v>
      </c>
      <c r="O13" s="1"/>
      <c r="P13" s="1"/>
      <c r="Q13" s="1" t="s">
        <v>6</v>
      </c>
      <c r="R13" s="1"/>
      <c r="S13" s="1"/>
    </row>
    <row r="14" spans="1:25" x14ac:dyDescent="0.2">
      <c r="B14" s="1" t="s">
        <v>8</v>
      </c>
      <c r="C14" s="1"/>
      <c r="D14" s="1"/>
      <c r="E14" s="1" t="s">
        <v>8</v>
      </c>
      <c r="F14" s="1"/>
      <c r="G14" s="1"/>
      <c r="N14" s="1" t="s">
        <v>8</v>
      </c>
      <c r="O14" s="1"/>
      <c r="P14" s="1"/>
      <c r="Q14" s="1" t="s">
        <v>8</v>
      </c>
      <c r="R14" s="1"/>
      <c r="S14" s="1"/>
    </row>
    <row r="15" spans="1:25" x14ac:dyDescent="0.2">
      <c r="B15" t="s">
        <v>9</v>
      </c>
      <c r="C15" t="s">
        <v>10</v>
      </c>
      <c r="D15" t="s">
        <v>11</v>
      </c>
      <c r="E15" t="s">
        <v>9</v>
      </c>
      <c r="F15" t="s">
        <v>10</v>
      </c>
      <c r="G15" t="s">
        <v>11</v>
      </c>
      <c r="N15" t="s">
        <v>9</v>
      </c>
      <c r="O15" t="s">
        <v>10</v>
      </c>
      <c r="P15" t="s">
        <v>11</v>
      </c>
      <c r="Q15" t="s">
        <v>9</v>
      </c>
      <c r="R15" t="s">
        <v>10</v>
      </c>
      <c r="S15" t="s">
        <v>11</v>
      </c>
    </row>
    <row r="16" spans="1:25" x14ac:dyDescent="0.2">
      <c r="A16" t="s">
        <v>12</v>
      </c>
      <c r="B16">
        <f>[1]B_agarCulture_Mix!D40</f>
        <v>2019.01208123729</v>
      </c>
      <c r="C16">
        <f>[1]B_agarCulture_Mix!E40</f>
        <v>2008.41045991841</v>
      </c>
      <c r="D16">
        <f>AVERAGE(B16:C16)</f>
        <v>2013.71127057785</v>
      </c>
      <c r="E16">
        <f>[1]B_agarCulture_Mix_CTX!D40</f>
        <v>703.07705885559096</v>
      </c>
      <c r="F16">
        <f>[1]B_agarCulture_Mix_CTX!E40</f>
        <v>685.38428685323299</v>
      </c>
      <c r="G16">
        <f>AVERAGE(E16:F16)</f>
        <v>694.23067285441198</v>
      </c>
      <c r="M16" t="s">
        <v>12</v>
      </c>
      <c r="N16">
        <f>[1]B_agarCulture_Mix!D37</f>
        <v>6.5200000000000005</v>
      </c>
      <c r="O16">
        <f>[1]B_agarCulture_Mix!E37</f>
        <v>6.665</v>
      </c>
      <c r="P16">
        <f>AVERAGE(N16:O16)</f>
        <v>6.5925000000000002</v>
      </c>
      <c r="Q16">
        <f>[1]B_agarCulture_Mix_CTX!D37</f>
        <v>2.032</v>
      </c>
      <c r="R16">
        <f>[1]B_agarCulture_Mix_CTX!E37</f>
        <v>1.655</v>
      </c>
      <c r="S16">
        <f>AVERAGE(Q16:R16)</f>
        <v>1.8435000000000001</v>
      </c>
    </row>
    <row r="17" spans="1:19" x14ac:dyDescent="0.2">
      <c r="A17" t="s">
        <v>15</v>
      </c>
      <c r="B17">
        <f>[1]B_agarCulture_Separate!B42</f>
        <v>28.785859210184899</v>
      </c>
      <c r="C17" t="str">
        <f>[1]B_agarCulture_Separate!C42</f>
        <v>n/a</v>
      </c>
      <c r="D17">
        <f>AVERAGE(B17:C17)</f>
        <v>28.785859210184899</v>
      </c>
      <c r="E17">
        <f>[1]B_agarCulture_Separate_CTX!B47</f>
        <v>29.5581627499704</v>
      </c>
      <c r="F17" t="str">
        <f>[1]B_agarCulture_Separate_CTX!C47</f>
        <v>n/a</v>
      </c>
      <c r="G17">
        <f>AVERAGE(E17:F17)</f>
        <v>29.5581627499704</v>
      </c>
      <c r="M17" t="s">
        <v>15</v>
      </c>
      <c r="N17">
        <f>[1]B_agarCulture_Separate!B41</f>
        <v>0.29000000000000004</v>
      </c>
      <c r="O17" t="str">
        <f>[1]B_agarCulture_Separate!C41</f>
        <v>n/a</v>
      </c>
      <c r="P17">
        <f>AVERAGE(N17:O17)</f>
        <v>0.29000000000000004</v>
      </c>
      <c r="Q17">
        <f>[1]B_agarCulture_Separate_CTX!B46</f>
        <v>0.29000000000000004</v>
      </c>
      <c r="R17" t="str">
        <f>[1]B_agarCulture_Separate_CTX!C46</f>
        <v>n/a</v>
      </c>
      <c r="S17">
        <f>AVERAGE(Q17:R17)</f>
        <v>0.29000000000000004</v>
      </c>
    </row>
    <row r="18" spans="1:19" x14ac:dyDescent="0.2">
      <c r="A18" t="s">
        <v>16</v>
      </c>
      <c r="B18">
        <f>[1]B_agarCulture_Separate!B51</f>
        <v>1789.2868828574699</v>
      </c>
      <c r="C18">
        <f>[1]B_agarCulture_Separate!C51</f>
        <v>1507.18546259766</v>
      </c>
      <c r="D18">
        <f>AVERAGE(B18:C18)</f>
        <v>1648.236172727565</v>
      </c>
      <c r="E18">
        <f>[1]B_agarCulture_Separate_CTX!B56</f>
        <v>65.856429119886599</v>
      </c>
      <c r="F18">
        <f>[1]B_agarCulture_Separate_CTX!C56</f>
        <v>81.372709328303401</v>
      </c>
      <c r="G18">
        <f>AVERAGE(E18:F18)</f>
        <v>73.614569224094993</v>
      </c>
      <c r="M18" t="s">
        <v>16</v>
      </c>
      <c r="N18">
        <f>[1]B_agarCulture_Separate!B50</f>
        <v>5.34</v>
      </c>
      <c r="O18">
        <f>[1]B_agarCulture_Separate!C50</f>
        <v>4.84</v>
      </c>
      <c r="P18">
        <f>AVERAGE(N18:O18)</f>
        <v>5.09</v>
      </c>
      <c r="Q18">
        <f>[1]B_agarCulture_Separate_CTX!B55</f>
        <v>0.33500000000000002</v>
      </c>
      <c r="R18">
        <f>[1]B_agarCulture_Separate_CTX!C55</f>
        <v>0.37</v>
      </c>
      <c r="S18">
        <f>AVERAGE(Q18:R18)</f>
        <v>0.35250000000000004</v>
      </c>
    </row>
    <row r="21" spans="1:19" x14ac:dyDescent="0.2">
      <c r="A21" t="s">
        <v>18</v>
      </c>
      <c r="M21" t="s">
        <v>18</v>
      </c>
    </row>
    <row r="23" spans="1:19" x14ac:dyDescent="0.2">
      <c r="B23" s="1" t="s">
        <v>5</v>
      </c>
      <c r="C23" s="1"/>
      <c r="D23" s="1"/>
      <c r="E23" s="1" t="s">
        <v>6</v>
      </c>
      <c r="F23" s="1"/>
      <c r="G23" s="1"/>
      <c r="N23" s="1" t="s">
        <v>5</v>
      </c>
      <c r="O23" s="1"/>
      <c r="P23" s="1"/>
      <c r="Q23" s="1" t="s">
        <v>6</v>
      </c>
      <c r="R23" s="1"/>
      <c r="S23" s="1"/>
    </row>
    <row r="24" spans="1:19" x14ac:dyDescent="0.2">
      <c r="B24" s="1" t="s">
        <v>8</v>
      </c>
      <c r="C24" s="1"/>
      <c r="D24" s="1"/>
      <c r="E24" s="1" t="s">
        <v>8</v>
      </c>
      <c r="F24" s="1"/>
      <c r="G24" s="1"/>
      <c r="N24" s="1" t="s">
        <v>8</v>
      </c>
      <c r="O24" s="1"/>
      <c r="P24" s="1"/>
      <c r="Q24" s="1" t="s">
        <v>8</v>
      </c>
      <c r="R24" s="1"/>
      <c r="S24" s="1"/>
    </row>
    <row r="25" spans="1:19" x14ac:dyDescent="0.2">
      <c r="B25" t="s">
        <v>9</v>
      </c>
      <c r="C25" t="s">
        <v>10</v>
      </c>
      <c r="D25" t="s">
        <v>11</v>
      </c>
      <c r="E25" t="s">
        <v>9</v>
      </c>
      <c r="F25" t="s">
        <v>10</v>
      </c>
      <c r="G25" t="s">
        <v>11</v>
      </c>
      <c r="N25" t="s">
        <v>9</v>
      </c>
      <c r="O25" t="s">
        <v>10</v>
      </c>
      <c r="P25" t="s">
        <v>11</v>
      </c>
      <c r="Q25" t="s">
        <v>9</v>
      </c>
      <c r="R25" t="s">
        <v>10</v>
      </c>
      <c r="S25" t="s">
        <v>11</v>
      </c>
    </row>
    <row r="26" spans="1:19" x14ac:dyDescent="0.2">
      <c r="A26" t="s">
        <v>12</v>
      </c>
      <c r="B26">
        <f>[1]B_agarCulture_Mix!D56</f>
        <v>1056.86228949003</v>
      </c>
      <c r="C26">
        <f>[1]B_agarCulture_Mix!E56</f>
        <v>979.91277316232095</v>
      </c>
      <c r="D26">
        <f>AVERAGE(B26:C26)</f>
        <v>1018.3875313261755</v>
      </c>
      <c r="E26">
        <f>[1]B_agarCulture_Mix_CTX!D56</f>
        <v>330.75654326629598</v>
      </c>
      <c r="F26">
        <f>[1]B_agarCulture_Mix_CTX!E56</f>
        <v>394.85773706848801</v>
      </c>
      <c r="G26">
        <f>AVERAGE(E26:F26)</f>
        <v>362.80714016739199</v>
      </c>
      <c r="M26" t="s">
        <v>12</v>
      </c>
      <c r="N26">
        <f>[1]B_agarCulture_Mix!D53</f>
        <v>2.2770000000000001</v>
      </c>
      <c r="O26">
        <f>[1]B_agarCulture_Mix!E53</f>
        <v>2.0985</v>
      </c>
      <c r="P26">
        <f>AVERAGE(N26:O26)</f>
        <v>2.1877500000000003</v>
      </c>
      <c r="Q26">
        <f>[1]B_agarCulture_Mix!D53</f>
        <v>2.2770000000000001</v>
      </c>
      <c r="R26">
        <f>[1]B_agarCulture_Mix!E53</f>
        <v>2.0985</v>
      </c>
      <c r="S26">
        <f>AVERAGE(Q26:R26)</f>
        <v>2.1877500000000003</v>
      </c>
    </row>
    <row r="27" spans="1:19" x14ac:dyDescent="0.2">
      <c r="A27" t="s">
        <v>15</v>
      </c>
      <c r="B27">
        <f>[1]B_agarCulture_Separate!B60</f>
        <v>34.191983988683099</v>
      </c>
      <c r="C27" t="str">
        <f>[1]B_agarCulture_Separate!C60</f>
        <v>n/a</v>
      </c>
      <c r="D27">
        <f>AVERAGE(B27:C27)</f>
        <v>34.191983988683099</v>
      </c>
      <c r="E27">
        <f>[1]B_agarCulture_Separate_CTX!B65</f>
        <v>29.698581575385901</v>
      </c>
      <c r="F27" t="s">
        <v>19</v>
      </c>
      <c r="G27">
        <f>AVERAGE(E27:F27)</f>
        <v>29.698581575385901</v>
      </c>
      <c r="M27" t="s">
        <v>15</v>
      </c>
      <c r="N27">
        <f>[1]B_agarCulture_Separate!B59</f>
        <v>0.2165</v>
      </c>
      <c r="O27" t="str">
        <f>[1]B_agarCulture_Separate!C59</f>
        <v>n/a</v>
      </c>
      <c r="P27">
        <f>AVERAGE(N27:O27)</f>
        <v>0.2165</v>
      </c>
      <c r="Q27">
        <f>[1]B_agarCulture_Separate_CTX!B64</f>
        <v>0.20100000000000001</v>
      </c>
      <c r="R27" t="str">
        <f>[1]B_agarCulture_Separate_CTX!C64</f>
        <v>n/a</v>
      </c>
      <c r="S27">
        <f>AVERAGE(Q27:R27)</f>
        <v>0.20100000000000001</v>
      </c>
    </row>
    <row r="28" spans="1:19" x14ac:dyDescent="0.2">
      <c r="A28" t="s">
        <v>16</v>
      </c>
      <c r="B28">
        <f>[1]B_agarCulture_Separate!B69</f>
        <v>1840.25891648331</v>
      </c>
      <c r="C28">
        <f>[1]B_agarCulture_Separate!C69</f>
        <v>1931.88220006695</v>
      </c>
      <c r="D28">
        <f>AVERAGE(B28:C28)</f>
        <v>1886.07055827513</v>
      </c>
      <c r="E28">
        <f>[1]B_agarCulture_Separate_CTX!B74</f>
        <v>66.839360897795302</v>
      </c>
      <c r="F28">
        <f>[1]B_agarCulture_Separate_CTX!C74</f>
        <v>65.996847945302093</v>
      </c>
      <c r="G28">
        <f>AVERAGE(E28:F28)</f>
        <v>66.418104421548691</v>
      </c>
      <c r="M28" t="s">
        <v>16</v>
      </c>
      <c r="N28">
        <f>[1]B_agarCulture_Separate!B68</f>
        <v>3.19</v>
      </c>
      <c r="O28">
        <f>[1]B_agarCulture_Separate!C68</f>
        <v>4.6000000000000005</v>
      </c>
      <c r="P28">
        <f>AVERAGE(N28:O28)</f>
        <v>3.8950000000000005</v>
      </c>
      <c r="Q28">
        <f>[1]B_agarCulture_Separate_CTX!B73</f>
        <v>0.27400000000000002</v>
      </c>
      <c r="R28">
        <f>[1]B_agarCulture_Separate_CTX!C73</f>
        <v>0.28500000000000003</v>
      </c>
      <c r="S28">
        <f>AVERAGE(Q28:R28)</f>
        <v>0.27950000000000003</v>
      </c>
    </row>
    <row r="32" spans="1:19" x14ac:dyDescent="0.2">
      <c r="A32" t="s">
        <v>20</v>
      </c>
      <c r="M32" t="s">
        <v>20</v>
      </c>
    </row>
    <row r="34" spans="1:23" x14ac:dyDescent="0.2">
      <c r="B34" s="1" t="s">
        <v>5</v>
      </c>
      <c r="C34" s="1"/>
      <c r="D34" s="1"/>
      <c r="E34" s="1" t="s">
        <v>6</v>
      </c>
      <c r="F34" s="1"/>
      <c r="G34" s="1"/>
      <c r="N34" s="1" t="s">
        <v>5</v>
      </c>
      <c r="O34" s="1"/>
      <c r="P34" s="1"/>
      <c r="Q34" s="1" t="s">
        <v>6</v>
      </c>
      <c r="R34" s="1"/>
      <c r="S34" s="1"/>
    </row>
    <row r="35" spans="1:23" x14ac:dyDescent="0.2">
      <c r="B35" s="1" t="s">
        <v>8</v>
      </c>
      <c r="C35" s="1"/>
      <c r="D35" s="1"/>
      <c r="E35" s="1" t="s">
        <v>8</v>
      </c>
      <c r="F35" s="1"/>
      <c r="G35" s="1"/>
      <c r="N35" s="1" t="s">
        <v>8</v>
      </c>
      <c r="O35" s="1"/>
      <c r="P35" s="1"/>
      <c r="Q35" s="1" t="s">
        <v>8</v>
      </c>
      <c r="R35" s="1"/>
      <c r="S35" s="1"/>
    </row>
    <row r="36" spans="1:23" x14ac:dyDescent="0.2">
      <c r="B36" t="s">
        <v>11</v>
      </c>
      <c r="C36" t="s">
        <v>21</v>
      </c>
      <c r="E36" t="s">
        <v>11</v>
      </c>
      <c r="F36" t="s">
        <v>21</v>
      </c>
      <c r="N36" t="s">
        <v>11</v>
      </c>
      <c r="O36" t="s">
        <v>21</v>
      </c>
      <c r="Q36" t="s">
        <v>11</v>
      </c>
      <c r="R36" t="s">
        <v>21</v>
      </c>
    </row>
    <row r="37" spans="1:23" x14ac:dyDescent="0.2">
      <c r="A37" t="s">
        <v>12</v>
      </c>
      <c r="B37">
        <f>AVERAGE(D6,D16,D26)</f>
        <v>1477.5336872974085</v>
      </c>
      <c r="C37">
        <f>STDEV(D6,D16,D26)</f>
        <v>502.11325124363509</v>
      </c>
      <c r="E37">
        <f>AVERAGE(G6,G16,G26)</f>
        <v>513.05528336201598</v>
      </c>
      <c r="F37">
        <f>STDEV(G6,G16,G26)</f>
        <v>167.86232581302551</v>
      </c>
      <c r="M37" t="s">
        <v>12</v>
      </c>
      <c r="N37">
        <f>AVERAGE(P6,P16,P26)</f>
        <v>4.8257684757505777</v>
      </c>
      <c r="O37">
        <f>STDEV(P6,P16,P26)</f>
        <v>2.3280488299254243</v>
      </c>
      <c r="Q37">
        <f>AVERAGE(S6,S16,S26)</f>
        <v>2.1604166666666669</v>
      </c>
      <c r="R37">
        <f>STDEV(S6,S16,S26)</f>
        <v>0.30417247711345452</v>
      </c>
      <c r="W37">
        <f>Q37/Q39</f>
        <v>6.1967568911282997</v>
      </c>
    </row>
    <row r="38" spans="1:23" x14ac:dyDescent="0.2">
      <c r="A38" t="s">
        <v>15</v>
      </c>
      <c r="B38">
        <f>AVERAGE(D7,D17,D27)</f>
        <v>29.885806675939971</v>
      </c>
      <c r="C38">
        <f>STDEV(D7,D17,D27)</f>
        <v>3.8751101473326925</v>
      </c>
      <c r="E38">
        <f>AVERAGE(G7,G17,G27)</f>
        <v>28.259288614876667</v>
      </c>
      <c r="F38">
        <f>STDEV(G7,G17,G27)</f>
        <v>2.3723614067453682</v>
      </c>
      <c r="M38" t="s">
        <v>15</v>
      </c>
      <c r="N38">
        <f>AVERAGE(P7,P17,P27)</f>
        <v>0.28883333333333333</v>
      </c>
      <c r="O38">
        <f>STDEV(P7,P17,P27)</f>
        <v>7.1757113468514766E-2</v>
      </c>
      <c r="Q38">
        <f>AVERAGE(S7,S17,S27)</f>
        <v>0.25500000000000006</v>
      </c>
      <c r="R38">
        <f>STDEV(S7,S17,S27)</f>
        <v>4.7444704657105721E-2</v>
      </c>
      <c r="U38">
        <f>Q38/N38</f>
        <v>0.88286208886324313</v>
      </c>
    </row>
    <row r="39" spans="1:23" x14ac:dyDescent="0.2">
      <c r="A39" t="s">
        <v>16</v>
      </c>
      <c r="B39">
        <f>AVERAGE(D8,D18,D28)</f>
        <v>1947.4569881192883</v>
      </c>
      <c r="C39">
        <f>STDEV(D8,D18,D28)</f>
        <v>334.16984861692151</v>
      </c>
      <c r="E39">
        <f>AVERAGE(G8,G18,G28)</f>
        <v>69.589229562182922</v>
      </c>
      <c r="F39">
        <f>STDEV(G8,G18,G28)</f>
        <v>3.673491288929835</v>
      </c>
      <c r="M39" t="s">
        <v>16</v>
      </c>
      <c r="N39">
        <f>AVERAGE(P8,P18,P28)</f>
        <v>7.6366666666666667</v>
      </c>
      <c r="O39">
        <f>STDEV(P8,P18,P28)</f>
        <v>5.4785361487657758</v>
      </c>
      <c r="Q39">
        <f>AVERAGE(S8,S18,S28)</f>
        <v>0.34863666666666671</v>
      </c>
      <c r="R39">
        <f>STDEV(S8,S18,S28)</f>
        <v>6.7288231016525674E-2</v>
      </c>
      <c r="U39">
        <f>N39/Q39</f>
        <v>21.904370356914072</v>
      </c>
    </row>
    <row r="40" spans="1:23" x14ac:dyDescent="0.2">
      <c r="H40">
        <f>E37/E39</f>
        <v>7.3726248528669887</v>
      </c>
    </row>
    <row r="41" spans="1:23" x14ac:dyDescent="0.2">
      <c r="G41">
        <f>B39/E39</f>
        <v>27.985034471161907</v>
      </c>
      <c r="Q41">
        <f>0.003*Q37</f>
        <v>6.4812500000000009E-3</v>
      </c>
    </row>
    <row r="42" spans="1:23" x14ac:dyDescent="0.2">
      <c r="Q42">
        <f>Q38/Q41</f>
        <v>39.344262295081968</v>
      </c>
    </row>
    <row r="43" spans="1:23" ht="162" x14ac:dyDescent="0.2">
      <c r="D43" s="2" t="s">
        <v>22</v>
      </c>
      <c r="E43" s="2" t="s">
        <v>23</v>
      </c>
      <c r="F43" s="2" t="s">
        <v>24</v>
      </c>
      <c r="G43" s="2" t="s">
        <v>25</v>
      </c>
      <c r="H43" s="2" t="s">
        <v>26</v>
      </c>
      <c r="I43" s="2" t="s">
        <v>27</v>
      </c>
      <c r="P43" s="2" t="s">
        <v>22</v>
      </c>
      <c r="Q43" s="2" t="s">
        <v>23</v>
      </c>
      <c r="R43" s="2" t="s">
        <v>24</v>
      </c>
      <c r="S43" s="2" t="s">
        <v>25</v>
      </c>
      <c r="T43" s="2" t="s">
        <v>26</v>
      </c>
      <c r="U43" s="2" t="s">
        <v>27</v>
      </c>
    </row>
    <row r="44" spans="1:23" x14ac:dyDescent="0.2">
      <c r="A44">
        <v>1.55</v>
      </c>
      <c r="B44" s="3" t="s">
        <v>5</v>
      </c>
      <c r="C44" t="s">
        <v>12</v>
      </c>
      <c r="D44">
        <f t="shared" ref="D44:E46" si="0">B6</f>
        <v>1636.9324572816099</v>
      </c>
      <c r="E44">
        <f t="shared" si="0"/>
        <v>1164.07206269479</v>
      </c>
      <c r="F44" cm="1">
        <f t="array" ref="F44:F46">B16:B18</f>
        <v>2019.01208123729</v>
      </c>
      <c r="G44" cm="1">
        <f t="array" ref="G44:G46">C16:C18</f>
        <v>2008.41045991841</v>
      </c>
      <c r="H44" cm="1">
        <f t="array" ref="H44:H46">B26:B28</f>
        <v>1056.86228949003</v>
      </c>
      <c r="I44" cm="1">
        <f t="array" ref="I44:I46">C26:C28</f>
        <v>979.91277316232095</v>
      </c>
      <c r="M44">
        <v>1.55</v>
      </c>
      <c r="N44" s="3" t="s">
        <v>5</v>
      </c>
      <c r="O44" t="s">
        <v>12</v>
      </c>
      <c r="P44">
        <f t="shared" ref="P44:Q46" si="1">N6</f>
        <v>7.05</v>
      </c>
      <c r="Q44">
        <f t="shared" si="1"/>
        <v>4.3441108545034632</v>
      </c>
      <c r="R44">
        <f t="shared" ref="R44:S46" si="2">N16</f>
        <v>6.5200000000000005</v>
      </c>
      <c r="S44">
        <f t="shared" si="2"/>
        <v>6.665</v>
      </c>
      <c r="T44">
        <f t="shared" ref="T44:U47" si="3">N26</f>
        <v>2.2770000000000001</v>
      </c>
      <c r="U44">
        <f t="shared" si="3"/>
        <v>2.0985</v>
      </c>
    </row>
    <row r="45" spans="1:23" x14ac:dyDescent="0.2">
      <c r="A45">
        <v>3.0249999999999999</v>
      </c>
      <c r="B45" s="3"/>
      <c r="C45" t="s">
        <v>28</v>
      </c>
      <c r="D45">
        <f t="shared" si="0"/>
        <v>27.311461543321801</v>
      </c>
      <c r="E45">
        <f t="shared" si="0"/>
        <v>26.047692114581999</v>
      </c>
      <c r="F45">
        <v>28.785859210184899</v>
      </c>
      <c r="G45" t="str">
        <v>n/a</v>
      </c>
      <c r="H45">
        <v>34.191983988683099</v>
      </c>
      <c r="I45" t="str">
        <v>n/a</v>
      </c>
      <c r="M45">
        <v>3.0249999999999999</v>
      </c>
      <c r="N45" s="3"/>
      <c r="O45" t="s">
        <v>28</v>
      </c>
      <c r="P45">
        <f t="shared" si="1"/>
        <v>0.35499999999999998</v>
      </c>
      <c r="Q45">
        <f t="shared" si="1"/>
        <v>0.36499999999999994</v>
      </c>
      <c r="R45">
        <f t="shared" si="2"/>
        <v>0.29000000000000004</v>
      </c>
      <c r="S45" t="str">
        <f t="shared" si="2"/>
        <v>n/a</v>
      </c>
      <c r="T45">
        <f t="shared" si="3"/>
        <v>0.2165</v>
      </c>
      <c r="U45" t="str">
        <f t="shared" si="3"/>
        <v>n/a</v>
      </c>
    </row>
    <row r="46" spans="1:23" x14ac:dyDescent="0.2">
      <c r="A46">
        <v>4.5250000000000004</v>
      </c>
      <c r="B46" s="3"/>
      <c r="C46" t="s">
        <v>29</v>
      </c>
      <c r="D46">
        <f t="shared" si="0"/>
        <v>2082.5515997378202</v>
      </c>
      <c r="E46">
        <f t="shared" si="0"/>
        <v>2533.5768669725198</v>
      </c>
      <c r="F46">
        <v>1789.2868828574699</v>
      </c>
      <c r="G46">
        <v>1507.18546259766</v>
      </c>
      <c r="H46">
        <v>1840.25891648331</v>
      </c>
      <c r="I46">
        <v>1931.88220006695</v>
      </c>
      <c r="M46">
        <v>4.5250000000000004</v>
      </c>
      <c r="N46" s="3"/>
      <c r="O46" t="s">
        <v>29</v>
      </c>
      <c r="P46">
        <f t="shared" si="1"/>
        <v>12.5</v>
      </c>
      <c r="Q46">
        <f t="shared" si="1"/>
        <v>15.350000000000001</v>
      </c>
      <c r="R46">
        <f t="shared" si="2"/>
        <v>5.34</v>
      </c>
      <c r="S46">
        <f t="shared" si="2"/>
        <v>4.84</v>
      </c>
      <c r="T46">
        <f t="shared" si="3"/>
        <v>3.19</v>
      </c>
      <c r="U46">
        <f t="shared" si="3"/>
        <v>4.6000000000000005</v>
      </c>
    </row>
    <row r="47" spans="1:23" x14ac:dyDescent="0.2">
      <c r="A47">
        <v>5.75</v>
      </c>
      <c r="M47">
        <v>5.75</v>
      </c>
      <c r="T47">
        <f t="shared" si="3"/>
        <v>0</v>
      </c>
      <c r="U47">
        <f t="shared" si="3"/>
        <v>0</v>
      </c>
    </row>
    <row r="48" spans="1:23" x14ac:dyDescent="0.2">
      <c r="A48">
        <v>7.55</v>
      </c>
      <c r="B48" s="4" t="s">
        <v>6</v>
      </c>
      <c r="C48" t="s">
        <v>12</v>
      </c>
      <c r="D48">
        <f t="shared" ref="D48:E50" si="4">E6</f>
        <v>482.33866530236702</v>
      </c>
      <c r="E48">
        <f t="shared" si="4"/>
        <v>481.917408826121</v>
      </c>
      <c r="F48" cm="1">
        <f t="array" ref="F48:F50">E16:E18</f>
        <v>703.07705885559096</v>
      </c>
      <c r="G48" cm="1">
        <f t="array" ref="G48:G50">F16:F18</f>
        <v>685.38428685323299</v>
      </c>
      <c r="H48" cm="1">
        <f t="array" ref="H48:H50">E26:E28</f>
        <v>330.75654326629598</v>
      </c>
      <c r="I48" cm="1">
        <f t="array" ref="I48:I50">F26:F28</f>
        <v>394.85773706848801</v>
      </c>
      <c r="M48">
        <v>7.55</v>
      </c>
      <c r="N48" s="4" t="s">
        <v>6</v>
      </c>
      <c r="O48" t="s">
        <v>12</v>
      </c>
      <c r="P48">
        <f t="shared" ref="P48:Q50" si="5">Q6</f>
        <v>2.4499999999999997</v>
      </c>
      <c r="Q48">
        <f t="shared" si="5"/>
        <v>2.4500000000000002</v>
      </c>
      <c r="R48">
        <f t="shared" ref="R48:S50" si="6">Q16</f>
        <v>2.032</v>
      </c>
      <c r="S48">
        <f t="shared" si="6"/>
        <v>1.655</v>
      </c>
      <c r="T48">
        <f t="shared" ref="T48:U50" si="7">Q26</f>
        <v>2.2770000000000001</v>
      </c>
      <c r="U48">
        <f t="shared" si="7"/>
        <v>2.0985</v>
      </c>
    </row>
    <row r="49" spans="1:25" x14ac:dyDescent="0.2">
      <c r="A49">
        <v>9.0250000000000004</v>
      </c>
      <c r="B49" s="4"/>
      <c r="C49" t="s">
        <v>28</v>
      </c>
      <c r="D49">
        <f t="shared" si="4"/>
        <v>25.766854463750899</v>
      </c>
      <c r="E49">
        <f t="shared" si="4"/>
        <v>25.275388574796501</v>
      </c>
      <c r="F49">
        <v>29.5581627499704</v>
      </c>
      <c r="G49" t="str">
        <v>n/a</v>
      </c>
      <c r="H49">
        <v>29.698581575385901</v>
      </c>
      <c r="I49" t="str">
        <v>n/a</v>
      </c>
      <c r="M49">
        <v>9.0250000000000004</v>
      </c>
      <c r="N49" s="4"/>
      <c r="O49" t="s">
        <v>28</v>
      </c>
      <c r="P49">
        <f t="shared" si="5"/>
        <v>0.2752</v>
      </c>
      <c r="Q49">
        <f t="shared" si="5"/>
        <v>0.27280000000000004</v>
      </c>
      <c r="R49">
        <f t="shared" si="6"/>
        <v>0.29000000000000004</v>
      </c>
      <c r="S49" t="str">
        <f t="shared" si="6"/>
        <v>n/a</v>
      </c>
      <c r="T49">
        <f t="shared" si="7"/>
        <v>0.20100000000000001</v>
      </c>
      <c r="U49" t="str">
        <f t="shared" si="7"/>
        <v>n/a</v>
      </c>
    </row>
    <row r="50" spans="1:25" x14ac:dyDescent="0.2">
      <c r="A50">
        <v>10.525</v>
      </c>
      <c r="B50" s="4"/>
      <c r="C50" t="s">
        <v>29</v>
      </c>
      <c r="D50">
        <f t="shared" si="4"/>
        <v>66.067057358009905</v>
      </c>
      <c r="E50">
        <f t="shared" si="4"/>
        <v>71.402972723800303</v>
      </c>
      <c r="F50">
        <v>65.856429119886599</v>
      </c>
      <c r="G50">
        <v>81.372709328303401</v>
      </c>
      <c r="H50">
        <v>66.839360897795302</v>
      </c>
      <c r="I50">
        <v>65.996847945302093</v>
      </c>
      <c r="M50">
        <v>10.525</v>
      </c>
      <c r="N50" s="4"/>
      <c r="O50" t="s">
        <v>29</v>
      </c>
      <c r="P50">
        <f t="shared" si="5"/>
        <v>0.38543999999999995</v>
      </c>
      <c r="Q50">
        <f t="shared" si="5"/>
        <v>0.44238</v>
      </c>
      <c r="R50">
        <f t="shared" si="6"/>
        <v>0.33500000000000002</v>
      </c>
      <c r="S50">
        <f t="shared" si="6"/>
        <v>0.37</v>
      </c>
      <c r="T50">
        <f t="shared" si="7"/>
        <v>0.27400000000000002</v>
      </c>
      <c r="U50">
        <f t="shared" si="7"/>
        <v>0.28500000000000003</v>
      </c>
    </row>
    <row r="53" spans="1:25" x14ac:dyDescent="0.2">
      <c r="N53" t="s">
        <v>30</v>
      </c>
      <c r="O53">
        <v>1.1000000000000001</v>
      </c>
    </row>
    <row r="54" spans="1:25" x14ac:dyDescent="0.2">
      <c r="A54">
        <v>1.5</v>
      </c>
      <c r="B54">
        <v>1.9116831096924978</v>
      </c>
      <c r="C54">
        <v>1.1632983914943476</v>
      </c>
      <c r="D54">
        <v>1.7685783232235173</v>
      </c>
      <c r="E54">
        <v>1.0109906664954544</v>
      </c>
      <c r="F54">
        <v>1.2838608875269613</v>
      </c>
      <c r="M54">
        <v>1.5</v>
      </c>
      <c r="N54">
        <f ca="1">$M$54+(RAND() - 0.5)*$O$53</f>
        <v>1.1131092938290106</v>
      </c>
      <c r="O54">
        <f ca="1">$M$54+(RAND() - 0.5)*$O$53</f>
        <v>1.1638607682611504</v>
      </c>
      <c r="P54">
        <f ca="1">$M$54+(RAND() - 0.5)*$O$53</f>
        <v>1.7531942863250694</v>
      </c>
      <c r="Q54">
        <f ca="1">$M$54+(RAND() - 0.5)*$O$53</f>
        <v>1.6879482223565012</v>
      </c>
      <c r="R54">
        <f ca="1">$M$54+(RAND() - 0.5)*$O$53</f>
        <v>1.6918604486505369</v>
      </c>
      <c r="U54">
        <v>1.9116831096924978</v>
      </c>
      <c r="V54">
        <v>1.1632983914943476</v>
      </c>
      <c r="W54">
        <v>1.7685783232235173</v>
      </c>
      <c r="X54">
        <v>1.0109906664954544</v>
      </c>
      <c r="Y54">
        <v>1.2838608875269613</v>
      </c>
    </row>
    <row r="55" spans="1:25" x14ac:dyDescent="0.2">
      <c r="A55">
        <v>3</v>
      </c>
      <c r="B55">
        <v>3.4116831096924978</v>
      </c>
      <c r="C55">
        <v>2.6632983914943473</v>
      </c>
      <c r="D55">
        <v>3.268578323223517</v>
      </c>
      <c r="E55">
        <v>2.5109906664954544</v>
      </c>
      <c r="F55">
        <v>2.783860887526961</v>
      </c>
      <c r="M55">
        <v>3</v>
      </c>
      <c r="N55">
        <f ca="1">$M$55+(RAND() - 0.5)*$O$53</f>
        <v>2.8190792527227049</v>
      </c>
      <c r="O55">
        <f ca="1">$M$55+(RAND() - 0.5)*$O$53</f>
        <v>3.5451250070673912</v>
      </c>
      <c r="P55">
        <f ca="1">$M$55+(RAND() - 0.5)*$O$53</f>
        <v>2.8825950618057159</v>
      </c>
      <c r="Q55">
        <f ca="1">$M$55+(RAND() - 0.5)*$O$53</f>
        <v>3.1889545633198231</v>
      </c>
      <c r="R55">
        <f ca="1">$M$55+(RAND() - 0.5)*$O$53</f>
        <v>2.7864856515582157</v>
      </c>
      <c r="U55">
        <f>$M$55+(U54-$M$54)</f>
        <v>3.4116831096924978</v>
      </c>
      <c r="V55">
        <f>$M$55+(V54-$M$54)</f>
        <v>2.6632983914943473</v>
      </c>
      <c r="W55">
        <f>$M$55+(W54-$M$54)</f>
        <v>3.268578323223517</v>
      </c>
      <c r="X55">
        <f>$M$55+(X54-$M$54)</f>
        <v>2.5109906664954544</v>
      </c>
      <c r="Y55">
        <f>$M$55+(Y54-$M$54)</f>
        <v>2.783860887526961</v>
      </c>
    </row>
    <row r="56" spans="1:25" x14ac:dyDescent="0.2">
      <c r="A56">
        <v>4.5</v>
      </c>
      <c r="B56">
        <v>4.9116831096924978</v>
      </c>
      <c r="C56">
        <v>4.1632983914943473</v>
      </c>
      <c r="D56">
        <v>4.768578323223517</v>
      </c>
      <c r="E56">
        <v>4.010990666495454</v>
      </c>
      <c r="F56">
        <v>4.283860887526961</v>
      </c>
      <c r="M56">
        <v>4.5</v>
      </c>
      <c r="N56">
        <f ca="1">$M$56+(RAND() - 0.5)*$O$53</f>
        <v>4.4963962335843251</v>
      </c>
      <c r="O56">
        <f ca="1">$M$56+(RAND() - 0.5)*$O$53</f>
        <v>4.8804213840592396</v>
      </c>
      <c r="P56">
        <f ca="1">$M$56+(RAND() - 0.5)*$O$53</f>
        <v>4.9855858098315622</v>
      </c>
      <c r="Q56">
        <f ca="1">$M$56+(RAND() - 0.5)*$O$53</f>
        <v>4.8165046987510776</v>
      </c>
      <c r="R56">
        <f ca="1">$M$56+(RAND() - 0.5)*$O$53</f>
        <v>4.7894304645555419</v>
      </c>
      <c r="U56">
        <f>$M$56+(U54-$M$54)</f>
        <v>4.9116831096924978</v>
      </c>
      <c r="V56">
        <f>$M$56+(V54-$M$54)</f>
        <v>4.1632983914943473</v>
      </c>
      <c r="W56">
        <f>$M$56+(W54-$M$54)</f>
        <v>4.768578323223517</v>
      </c>
      <c r="X56">
        <f>$M$56+(X54-$M$54)</f>
        <v>4.010990666495454</v>
      </c>
      <c r="Y56">
        <f>$M$56+(Y54-$M$54)</f>
        <v>4.283860887526961</v>
      </c>
    </row>
    <row r="57" spans="1:25" x14ac:dyDescent="0.2">
      <c r="A57">
        <v>6</v>
      </c>
      <c r="B57">
        <v>6.4116831096924978</v>
      </c>
      <c r="C57">
        <v>5.6632983914943473</v>
      </c>
      <c r="D57">
        <v>6.268578323223517</v>
      </c>
      <c r="E57">
        <v>5.510990666495454</v>
      </c>
      <c r="F57">
        <v>5.783860887526961</v>
      </c>
      <c r="M57">
        <v>6</v>
      </c>
      <c r="N57">
        <f ca="1">$M$57+(RAND() - 0.5)*$O$53</f>
        <v>6.3337186491810655</v>
      </c>
      <c r="O57">
        <f ca="1">$M$57+(RAND() - 0.5)*$O$53</f>
        <v>6.035285774052606</v>
      </c>
      <c r="P57">
        <f ca="1">$M$57+(RAND() - 0.5)*$O$53</f>
        <v>5.6747701718959025</v>
      </c>
      <c r="Q57">
        <f ca="1">$M$57+(RAND() - 0.5)*$O$53</f>
        <v>6.4708763221901595</v>
      </c>
      <c r="R57">
        <f ca="1">$M$57+(RAND() - 0.5)*$O$53</f>
        <v>6.5323824085838478</v>
      </c>
      <c r="U57">
        <f>$M$57+(U54-$M$54)</f>
        <v>6.4116831096924978</v>
      </c>
      <c r="V57">
        <f>$M$57+(V54-$M$54)</f>
        <v>5.6632983914943473</v>
      </c>
      <c r="W57">
        <f>$M$57+(W54-$M$54)</f>
        <v>6.268578323223517</v>
      </c>
      <c r="X57">
        <f>$M$57+(X54-$M$54)</f>
        <v>5.510990666495454</v>
      </c>
      <c r="Y57">
        <f>$M$57+(Y54-$M$54)</f>
        <v>5.783860887526961</v>
      </c>
    </row>
    <row r="58" spans="1:25" x14ac:dyDescent="0.2">
      <c r="A58">
        <v>7.5</v>
      </c>
      <c r="B58">
        <v>7.9116831096924978</v>
      </c>
      <c r="C58">
        <v>7.1632983914943473</v>
      </c>
      <c r="D58">
        <v>7.768578323223517</v>
      </c>
      <c r="E58">
        <v>7.010990666495454</v>
      </c>
      <c r="F58">
        <v>7.283860887526961</v>
      </c>
      <c r="M58">
        <v>7.5</v>
      </c>
      <c r="N58">
        <f ca="1">$M$58+(RAND() - 0.5)*$O$53</f>
        <v>7.83440822225168</v>
      </c>
      <c r="O58">
        <f ca="1">$M$58+(RAND() - 0.5)*$O$53</f>
        <v>7.0138929225041515</v>
      </c>
      <c r="P58">
        <f ca="1">$M$58+(RAND() - 0.5)*$O$53</f>
        <v>7.3454670890828178</v>
      </c>
      <c r="Q58">
        <f ca="1">$M$58+(RAND() - 0.5)*$O$53</f>
        <v>7.0819782495298318</v>
      </c>
      <c r="R58">
        <f ca="1">$M$58+(RAND() - 0.5)*$O$53</f>
        <v>7.774940158407583</v>
      </c>
      <c r="U58">
        <f>$M$58+(U54-$M$54)</f>
        <v>7.9116831096924978</v>
      </c>
      <c r="V58">
        <f>$M$58+(V54-$M$54)</f>
        <v>7.1632983914943473</v>
      </c>
      <c r="W58">
        <f>$M$58+(W54-$M$54)</f>
        <v>7.768578323223517</v>
      </c>
      <c r="X58">
        <f>$M$58+(X54-$M$54)</f>
        <v>7.010990666495454</v>
      </c>
      <c r="Y58">
        <f>$M$58+(Y54-$M$54)</f>
        <v>7.283860887526961</v>
      </c>
    </row>
    <row r="59" spans="1:25" x14ac:dyDescent="0.2">
      <c r="A59">
        <v>9</v>
      </c>
      <c r="B59">
        <v>9.4116831096924969</v>
      </c>
      <c r="C59">
        <v>8.6632983914943473</v>
      </c>
      <c r="D59">
        <v>9.268578323223517</v>
      </c>
      <c r="E59">
        <v>8.510990666495454</v>
      </c>
      <c r="F59">
        <v>8.783860887526961</v>
      </c>
      <c r="M59">
        <v>9</v>
      </c>
      <c r="N59">
        <f ca="1">$M$59+(RAND() - 0.5)*$O$53</f>
        <v>8.507818929894114</v>
      </c>
      <c r="O59">
        <f ca="1">$M$59+(RAND() - 0.5)*$O$53</f>
        <v>8.9512020540280393</v>
      </c>
      <c r="P59">
        <f ca="1">$M$59+(RAND() - 0.5)*$O$53</f>
        <v>9.4035209439469778</v>
      </c>
      <c r="Q59">
        <f ca="1">$M$59+(RAND() - 0.5)*$O$53</f>
        <v>8.9507850603120254</v>
      </c>
      <c r="R59">
        <f ca="1">$M$59+(RAND() - 0.5)*$O$53</f>
        <v>9.2115736243692599</v>
      </c>
      <c r="U59">
        <f>$M$59+(U54-$M$54)</f>
        <v>9.4116831096924969</v>
      </c>
      <c r="V59">
        <f>$M$59+(V54-$M$54)</f>
        <v>8.6632983914943473</v>
      </c>
      <c r="W59">
        <f>$M$59+(W54-$M$54)</f>
        <v>9.268578323223517</v>
      </c>
      <c r="X59">
        <f>$M$59+(X54-$M$54)</f>
        <v>8.510990666495454</v>
      </c>
      <c r="Y59">
        <f>$M$59+(Y54-$M$54)</f>
        <v>8.783860887526961</v>
      </c>
    </row>
    <row r="60" spans="1:25" x14ac:dyDescent="0.2">
      <c r="A60">
        <v>10.5</v>
      </c>
      <c r="B60">
        <v>10.911683109692497</v>
      </c>
      <c r="C60">
        <v>10.163298391494347</v>
      </c>
      <c r="D60">
        <v>10.768578323223517</v>
      </c>
      <c r="E60">
        <v>10.010990666495454</v>
      </c>
      <c r="F60">
        <v>10.283860887526961</v>
      </c>
      <c r="M60">
        <v>10.5</v>
      </c>
      <c r="N60">
        <f ca="1">$M$60+(RAND() - 0.5)*$O$53</f>
        <v>10.324216286308392</v>
      </c>
      <c r="O60">
        <f ca="1">$M$60+(RAND() - 0.5)*$O$53</f>
        <v>10.155727340864303</v>
      </c>
      <c r="P60">
        <f ca="1">$M$60+(RAND() - 0.5)*$O$53</f>
        <v>10.896705802766686</v>
      </c>
      <c r="Q60">
        <f ca="1">$M$60+(RAND() - 0.5)*$O$53</f>
        <v>10.347953381698524</v>
      </c>
      <c r="R60">
        <f ca="1">$M$60+(RAND() - 0.5)*$O$53</f>
        <v>10.969499595969612</v>
      </c>
      <c r="U60">
        <f>$M$60+(U54-$M$54)</f>
        <v>10.911683109692497</v>
      </c>
      <c r="V60">
        <f>$M$60+(V54-$M$54)</f>
        <v>10.163298391494347</v>
      </c>
      <c r="W60">
        <f>$M$60+(W54-$M$54)</f>
        <v>10.768578323223517</v>
      </c>
      <c r="X60">
        <f>$M$60+(X54-$M$54)</f>
        <v>10.010990666495454</v>
      </c>
      <c r="Y60">
        <f>$M$60+(Y54-$M$54)</f>
        <v>10.283860887526961</v>
      </c>
    </row>
  </sheetData>
  <mergeCells count="38">
    <mergeCell ref="B48:B50"/>
    <mergeCell ref="N48:N50"/>
    <mergeCell ref="B35:D35"/>
    <mergeCell ref="E35:G35"/>
    <mergeCell ref="N35:P35"/>
    <mergeCell ref="Q35:S35"/>
    <mergeCell ref="B44:B46"/>
    <mergeCell ref="N44:N46"/>
    <mergeCell ref="B24:D24"/>
    <mergeCell ref="E24:G24"/>
    <mergeCell ref="N24:P24"/>
    <mergeCell ref="Q24:S24"/>
    <mergeCell ref="B34:D34"/>
    <mergeCell ref="E34:G34"/>
    <mergeCell ref="N34:P34"/>
    <mergeCell ref="Q34:S34"/>
    <mergeCell ref="B14:D14"/>
    <mergeCell ref="E14:G14"/>
    <mergeCell ref="N14:P14"/>
    <mergeCell ref="Q14:S14"/>
    <mergeCell ref="B23:D23"/>
    <mergeCell ref="E23:G23"/>
    <mergeCell ref="N23:P23"/>
    <mergeCell ref="Q23:S23"/>
    <mergeCell ref="B4:D4"/>
    <mergeCell ref="E4:G4"/>
    <mergeCell ref="N4:P4"/>
    <mergeCell ref="Q4:S4"/>
    <mergeCell ref="B13:D13"/>
    <mergeCell ref="E13:G13"/>
    <mergeCell ref="N13:P13"/>
    <mergeCell ref="Q13:S13"/>
    <mergeCell ref="B1:G1"/>
    <mergeCell ref="N1:S1"/>
    <mergeCell ref="B3:D3"/>
    <mergeCell ref="E3:G3"/>
    <mergeCell ref="N3:P3"/>
    <mergeCell ref="Q3:S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Simsek, Emrah</dc:creator>
  <cp:lastModifiedBy>Simsek, Emrah</cp:lastModifiedBy>
  <dcterms:created xsi:type="dcterms:W3CDTF">2025-07-15T16:54:57Z</dcterms:created>
  <dcterms:modified xsi:type="dcterms:W3CDTF">2025-07-15T16:58:30Z</dcterms:modified>
</cp:coreProperties>
</file>