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Exp/Raw_data/"/>
    </mc:Choice>
  </mc:AlternateContent>
  <xr:revisionPtr revIDLastSave="0" documentId="13_ncr:1_{A046DFA3-BDD7-E043-B825-285312BFD860}" xr6:coauthVersionLast="47" xr6:coauthVersionMax="47" xr10:uidLastSave="{00000000-0000-0000-0000-000000000000}"/>
  <bookViews>
    <workbookView xWindow="0" yWindow="500" windowWidth="51200" windowHeight="27160" xr2:uid="{4CA176A6-D1F1-9B45-A2A7-C2B06290F40E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34" i="1"/>
  <c r="C34" i="1"/>
  <c r="D34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E34" i="1"/>
  <c r="F34" i="1"/>
  <c r="G34" i="1"/>
  <c r="C29" i="1"/>
  <c r="D29" i="1"/>
  <c r="E29" i="1"/>
  <c r="F29" i="1"/>
  <c r="G29" i="1"/>
  <c r="B29" i="1"/>
  <c r="K23" i="1"/>
  <c r="K22" i="1"/>
  <c r="K8" i="1"/>
  <c r="K7" i="1"/>
  <c r="G43" i="1" l="1"/>
  <c r="G44" i="1" s="1"/>
  <c r="F43" i="1"/>
  <c r="F44" i="1" s="1"/>
  <c r="E43" i="1"/>
  <c r="E44" i="1" s="1"/>
  <c r="D43" i="1" l="1"/>
  <c r="D44" i="1" s="1"/>
  <c r="C43" i="1"/>
  <c r="C44" i="1" s="1"/>
  <c r="B43" i="1"/>
</calcChain>
</file>

<file path=xl/sharedStrings.xml><?xml version="1.0" encoding="utf-8"?>
<sst xmlns="http://schemas.openxmlformats.org/spreadsheetml/2006/main" count="61" uniqueCount="26">
  <si>
    <t>&lt;&gt;</t>
  </si>
  <si>
    <t>A</t>
  </si>
  <si>
    <t>B</t>
  </si>
  <si>
    <t>C</t>
  </si>
  <si>
    <t>D</t>
  </si>
  <si>
    <t>E</t>
  </si>
  <si>
    <t>F</t>
  </si>
  <si>
    <t>MG1655</t>
  </si>
  <si>
    <t>AB+</t>
  </si>
  <si>
    <t>AB-</t>
  </si>
  <si>
    <t>pSC101</t>
  </si>
  <si>
    <t>colE1</t>
  </si>
  <si>
    <t>pUC</t>
  </si>
  <si>
    <t>OD</t>
    <phoneticPr fontId="1" type="noConversion"/>
  </si>
  <si>
    <t>GFP</t>
    <phoneticPr fontId="1" type="noConversion"/>
  </si>
  <si>
    <t>GFP/OD</t>
    <phoneticPr fontId="1" type="noConversion"/>
  </si>
  <si>
    <t>Ab+</t>
    <phoneticPr fontId="1" type="noConversion"/>
  </si>
  <si>
    <t>Ab-</t>
    <phoneticPr fontId="1" type="noConversion"/>
  </si>
  <si>
    <t>LB_average</t>
    <phoneticPr fontId="1" type="noConversion"/>
  </si>
  <si>
    <t>Mix Ratio</t>
    <phoneticPr fontId="1" type="noConversion"/>
  </si>
  <si>
    <t>Slope</t>
    <phoneticPr fontId="1" type="noConversion"/>
  </si>
  <si>
    <t>Intercept</t>
    <phoneticPr fontId="1" type="noConversion"/>
  </si>
  <si>
    <t>Sanity Check</t>
    <phoneticPr fontId="1" type="noConversion"/>
  </si>
  <si>
    <t>Plasmid%</t>
    <phoneticPr fontId="1" type="noConversion"/>
  </si>
  <si>
    <t>MG_average</t>
    <phoneticPr fontId="1" type="noConversion"/>
  </si>
  <si>
    <t>Fraction (P%)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</si>
</sst>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Ab+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53139139816112"/>
                  <c:y val="-0.152311304094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 sz="1050"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y = 27.473x + 239.25</a:t>
                    </a:r>
                    <a:br>
                      <a:rPr lang="en-US" altLang="zh-CN" sz="1050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R² = 0.9997</a:t>
                    </a:r>
                    <a:endParaRPr lang="en-US" altLang="zh-CN" sz="105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Calibration!$B$29:$B$34</c:f>
              <c:numCache>
                <c:formatCode>General</c:formatCode>
                <c:ptCount val="6"/>
                <c:pt idx="0">
                  <c:v>2991.9990546839995</c:v>
                </c:pt>
                <c:pt idx="1">
                  <c:v>2936.5520277141482</c:v>
                </c:pt>
                <c:pt idx="2">
                  <c:v>2716.8152456323292</c:v>
                </c:pt>
                <c:pt idx="3">
                  <c:v>1646.6406925833403</c:v>
                </c:pt>
                <c:pt idx="4">
                  <c:v>766.20398875587102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E47-AE34-7D7F1FA57163}"/>
            </c:ext>
          </c:extLst>
        </c:ser>
        <c:ser>
          <c:idx val="2"/>
          <c:order val="1"/>
          <c:tx>
            <c:strRef>
              <c:f>Calibration!$C$28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60231388716776E-2"/>
                  <c:y val="-3.43072375555470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y = 413.69x + 463.45</a:t>
                    </a:r>
                    <a:br>
                      <a:rPr lang="en-US" altLang="zh-CN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R² = 0.9993</a:t>
                    </a:r>
                    <a:endParaRPr lang="en-US" altLang="zh-CN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Calibration!$C$29:$C$34</c:f>
              <c:numCache>
                <c:formatCode>General</c:formatCode>
                <c:ptCount val="6"/>
                <c:pt idx="0">
                  <c:v>41837.836532765701</c:v>
                </c:pt>
                <c:pt idx="1">
                  <c:v>40852.686929623313</c:v>
                </c:pt>
                <c:pt idx="2">
                  <c:v>37908.617166408301</c:v>
                </c:pt>
                <c:pt idx="3">
                  <c:v>21976.274308128257</c:v>
                </c:pt>
                <c:pt idx="4">
                  <c:v>8478.9894987038242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D-4E47-AE34-7D7F1FA57163}"/>
            </c:ext>
          </c:extLst>
        </c:ser>
        <c:ser>
          <c:idx val="3"/>
          <c:order val="2"/>
          <c:tx>
            <c:strRef>
              <c:f>Calibration!$D$28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5940075323996"/>
                  <c:y val="2.3266465804685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y = 31.224x + 225.75</a:t>
                    </a:r>
                    <a:br>
                      <a:rPr lang="en-US" altLang="zh-CN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R² = 0.9999</a:t>
                    </a:r>
                    <a:endParaRPr lang="en-US" altLang="zh-CN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Calibration!$D$29:$D$34</c:f>
              <c:numCache>
                <c:formatCode>General</c:formatCode>
                <c:ptCount val="6"/>
                <c:pt idx="0">
                  <c:v>3360.0512386039914</c:v>
                </c:pt>
                <c:pt idx="1">
                  <c:v>3306.2695274081157</c:v>
                </c:pt>
                <c:pt idx="2">
                  <c:v>3036.4457586075036</c:v>
                </c:pt>
                <c:pt idx="3">
                  <c:v>1791.2994432234698</c:v>
                </c:pt>
                <c:pt idx="4">
                  <c:v>829.59956568601672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D-4E47-AE34-7D7F1FA5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52367"/>
        <c:axId val="2073500895"/>
      </c:scatterChart>
      <c:valAx>
        <c:axId val="21094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00895"/>
        <c:crosses val="autoZero"/>
        <c:crossBetween val="midCat"/>
      </c:valAx>
      <c:valAx>
        <c:axId val="20735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Ab-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Calibration!$E$28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691262793006768E-2"/>
                  <c:y val="-5.81163449525132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y = 36.097x + 221.37</a:t>
                    </a:r>
                    <a:br>
                      <a:rPr lang="en-US" altLang="zh-CN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R² = 0.9997</a:t>
                    </a:r>
                    <a:endParaRPr lang="en-US" altLang="zh-CN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Calibration!$E$29:$E$34</c:f>
              <c:numCache>
                <c:formatCode>General</c:formatCode>
                <c:ptCount val="6"/>
                <c:pt idx="0">
                  <c:v>3862.0136537180301</c:v>
                </c:pt>
                <c:pt idx="1">
                  <c:v>3768.9621723224136</c:v>
                </c:pt>
                <c:pt idx="2">
                  <c:v>3463.8338530771252</c:v>
                </c:pt>
                <c:pt idx="3">
                  <c:v>2039.2295760550489</c:v>
                </c:pt>
                <c:pt idx="4">
                  <c:v>912.8427553528137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24F-9D40-69D2BD2C0535}"/>
            </c:ext>
          </c:extLst>
        </c:ser>
        <c:ser>
          <c:idx val="2"/>
          <c:order val="1"/>
          <c:tx>
            <c:strRef>
              <c:f>Calibration!$F$28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47625655507866E-2"/>
                  <c:y val="2.407512524529565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y = 309.98x + 10.832</a:t>
                    </a:r>
                    <a:br>
                      <a:rPr lang="en-US" altLang="zh-CN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R² = 0.9995</a:t>
                    </a:r>
                    <a:endParaRPr lang="en-US" altLang="zh-CN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Calibration!$F$29:$F$34</c:f>
              <c:numCache>
                <c:formatCode>General</c:formatCode>
                <c:ptCount val="6"/>
                <c:pt idx="0">
                  <c:v>30849.738645492598</c:v>
                </c:pt>
                <c:pt idx="1">
                  <c:v>30627.095317516389</c:v>
                </c:pt>
                <c:pt idx="2">
                  <c:v>28125.135537350725</c:v>
                </c:pt>
                <c:pt idx="3">
                  <c:v>15773.129126974551</c:v>
                </c:pt>
                <c:pt idx="4">
                  <c:v>5733.2671225836593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1-424F-9D40-69D2BD2C0535}"/>
            </c:ext>
          </c:extLst>
        </c:ser>
        <c:ser>
          <c:idx val="3"/>
          <c:order val="2"/>
          <c:tx>
            <c:strRef>
              <c:f>Calibration!$G$28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18669823354717"/>
                  <c:y val="3.082760961309918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y = 27.974x + 217.99</a:t>
                    </a:r>
                    <a:br>
                      <a:rPr lang="en-US" altLang="zh-CN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R² = 0.9998</a:t>
                    </a:r>
                    <a:endParaRPr lang="en-US" altLang="zh-CN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Calibration!$G$29:$G$34</c:f>
              <c:numCache>
                <c:formatCode>General</c:formatCode>
                <c:ptCount val="6"/>
                <c:pt idx="0">
                  <c:v>3015.1504421591553</c:v>
                </c:pt>
                <c:pt idx="1">
                  <c:v>2987.2194867777325</c:v>
                </c:pt>
                <c:pt idx="2">
                  <c:v>2745.1970904003815</c:v>
                </c:pt>
                <c:pt idx="3">
                  <c:v>1610.5647850938983</c:v>
                </c:pt>
                <c:pt idx="4">
                  <c:v>752.47662604423454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1-424F-9D40-69D2BD2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7504"/>
        <c:axId val="352679504"/>
      </c:scatterChart>
      <c:valAx>
        <c:axId val="352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9504"/>
        <c:crosses val="autoZero"/>
        <c:crossBetween val="midCat"/>
      </c:valAx>
      <c:valAx>
        <c:axId val="352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592667</xdr:colOff>
      <xdr:row>1</xdr:row>
      <xdr:rowOff>177800</xdr:rowOff>
    </xdr:from>
    <xdr:to>
      <xdr:col>19</xdr:col>
      <xdr:colOff>198967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5ED92-0FED-7446-E5F4-F381A0A5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608052</xdr:colOff>
      <xdr:row>26</xdr:row>
      <xdr:rowOff>180336</xdr:rowOff>
    </xdr:from>
    <xdr:to>
      <xdr:col>19</xdr:col>
      <xdr:colOff>242685</xdr:colOff>
      <xdr:row>52</xdr:row>
      <xdr:rowOff>18955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E4CF28-FE71-5375-BF45-4AE0CE3B7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911-7443-104F-91FD-779F784E3B75}">
  <dimension ref="A1:K44"/>
  <sheetViews>
    <sheetView tabSelected="1" zoomScale="129" workbookViewId="0">
      <selection activeCell="B18" sqref="B18"/>
    </sheetView>
  </sheetViews>
  <sheetFormatPr baseColWidth="10" defaultRowHeight="16"/>
  <cols>
    <col min="1" max="16384" width="10.83203125" style="1"/>
  </cols>
  <sheetData>
    <row r="1" spans="1:11">
      <c r="A1" s="1" t="s">
        <v>13</v>
      </c>
    </row>
    <row r="2" spans="1:11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8"/>
      <c r="I2" s="3" t="s">
        <v>25</v>
      </c>
    </row>
    <row r="3" spans="1:11">
      <c r="A3" s="2" t="s">
        <v>1</v>
      </c>
      <c r="B3" s="5">
        <v>0.51419997215270996</v>
      </c>
      <c r="C3" s="5">
        <v>0.51410001516342163</v>
      </c>
      <c r="D3" s="5">
        <v>0.50919997692108154</v>
      </c>
      <c r="E3" s="5">
        <v>0.4968000054359436</v>
      </c>
      <c r="F3" s="5">
        <v>0.50999999046325684</v>
      </c>
      <c r="G3" s="5">
        <v>0.50789999961853027</v>
      </c>
      <c r="H3" s="5"/>
      <c r="I3" s="3">
        <v>100</v>
      </c>
    </row>
    <row r="4" spans="1:11">
      <c r="A4" s="2" t="s">
        <v>2</v>
      </c>
      <c r="B4" s="5">
        <v>0.51840001344680786</v>
      </c>
      <c r="C4" s="5">
        <v>0.52439999580383301</v>
      </c>
      <c r="D4" s="5">
        <v>0.51139998435974121</v>
      </c>
      <c r="E4" s="5">
        <v>0.50730001926422119</v>
      </c>
      <c r="F4" s="5">
        <v>0.5065000057220459</v>
      </c>
      <c r="G4" s="5">
        <v>0.50089997053146362</v>
      </c>
      <c r="H4" s="5"/>
      <c r="I4" s="3">
        <v>99</v>
      </c>
    </row>
    <row r="5" spans="1:11">
      <c r="A5" s="2" t="s">
        <v>3</v>
      </c>
      <c r="B5" s="5">
        <v>0.51740002632141113</v>
      </c>
      <c r="C5" s="5">
        <v>0.51709997653961182</v>
      </c>
      <c r="D5" s="5">
        <v>0.51120001077651978</v>
      </c>
      <c r="E5" s="5">
        <v>0.50840002298355103</v>
      </c>
      <c r="F5" s="5">
        <v>0.50489997863769531</v>
      </c>
      <c r="G5" s="5">
        <v>0.50080001354217529</v>
      </c>
      <c r="H5" s="5"/>
      <c r="I5" s="3">
        <v>90</v>
      </c>
    </row>
    <row r="6" spans="1:11">
      <c r="A6" s="2" t="s">
        <v>4</v>
      </c>
      <c r="B6" s="5">
        <v>0.50809997320175171</v>
      </c>
      <c r="C6" s="5">
        <v>0.50849997997283936</v>
      </c>
      <c r="D6" s="5">
        <v>0.50819998979568481</v>
      </c>
      <c r="E6" s="5">
        <v>0.506600022315979</v>
      </c>
      <c r="F6" s="5">
        <v>0.50620001554489136</v>
      </c>
      <c r="G6" s="5">
        <v>0.50370001792907715</v>
      </c>
      <c r="H6" s="5"/>
      <c r="I6" s="3">
        <v>50</v>
      </c>
    </row>
    <row r="7" spans="1:11">
      <c r="A7" s="2" t="s">
        <v>5</v>
      </c>
      <c r="B7" s="5">
        <v>0.50520002841949463</v>
      </c>
      <c r="C7" s="5">
        <v>0.51679998636245728</v>
      </c>
      <c r="D7" s="5">
        <v>0.5153999924659729</v>
      </c>
      <c r="E7" s="5">
        <v>0.51579999923706055</v>
      </c>
      <c r="F7" s="5">
        <v>0.51090002059936523</v>
      </c>
      <c r="G7" s="5">
        <v>0.51370000839233398</v>
      </c>
      <c r="H7" s="5"/>
      <c r="I7" s="3">
        <v>20</v>
      </c>
      <c r="J7" s="1" t="s">
        <v>24</v>
      </c>
      <c r="K7" s="1">
        <f>AVERAGE(B8:D8)</f>
        <v>0.51403331756591797</v>
      </c>
    </row>
    <row r="8" spans="1:11">
      <c r="A8" s="2" t="s">
        <v>6</v>
      </c>
      <c r="B8" s="5">
        <v>0.51109999418258667</v>
      </c>
      <c r="C8" s="5">
        <v>0.51389998197555542</v>
      </c>
      <c r="D8" s="5">
        <v>0.51709997653961182</v>
      </c>
      <c r="E8" s="5">
        <v>3.9599999785423279E-2</v>
      </c>
      <c r="F8" s="5">
        <v>3.9200000464916229E-2</v>
      </c>
      <c r="G8" s="5">
        <v>3.9000000804662704E-2</v>
      </c>
      <c r="H8" s="5"/>
      <c r="I8" s="3" t="s">
        <v>7</v>
      </c>
      <c r="J8" s="1" t="s">
        <v>18</v>
      </c>
      <c r="K8" s="1">
        <f>AVERAGE(E8:G8)</f>
        <v>3.9266667018334069E-2</v>
      </c>
    </row>
    <row r="9" spans="1:11">
      <c r="A9" s="3"/>
      <c r="B9" s="11" t="s">
        <v>8</v>
      </c>
      <c r="C9" s="11"/>
      <c r="D9" s="11"/>
      <c r="E9" s="11" t="s">
        <v>9</v>
      </c>
      <c r="F9" s="11"/>
      <c r="G9" s="11"/>
      <c r="H9" s="7"/>
      <c r="I9" s="3"/>
    </row>
    <row r="10" spans="1:11">
      <c r="A10" s="3"/>
      <c r="B10" s="3" t="s">
        <v>10</v>
      </c>
      <c r="C10" s="3" t="s">
        <v>11</v>
      </c>
      <c r="D10" s="3" t="s">
        <v>12</v>
      </c>
      <c r="E10" s="3" t="s">
        <v>10</v>
      </c>
      <c r="F10" s="3" t="s">
        <v>11</v>
      </c>
      <c r="G10" s="3" t="s">
        <v>12</v>
      </c>
      <c r="H10" s="3"/>
      <c r="I10" s="3"/>
    </row>
    <row r="16" spans="1:11">
      <c r="A16" s="1" t="s">
        <v>14</v>
      </c>
    </row>
    <row r="17" spans="1:11">
      <c r="A17" s="4" t="s">
        <v>0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9"/>
    </row>
    <row r="18" spans="1:11">
      <c r="A18" s="4" t="s">
        <v>1</v>
      </c>
      <c r="B18" s="5">
        <v>1562</v>
      </c>
      <c r="C18" s="5">
        <v>20007</v>
      </c>
      <c r="D18" s="5">
        <v>1720</v>
      </c>
      <c r="E18" s="5">
        <v>1908</v>
      </c>
      <c r="F18" s="5">
        <v>14663</v>
      </c>
      <c r="G18" s="5">
        <v>1554</v>
      </c>
      <c r="H18" s="5"/>
    </row>
    <row r="19" spans="1:11">
      <c r="A19" s="4" t="s">
        <v>2</v>
      </c>
      <c r="B19" s="5">
        <v>1548</v>
      </c>
      <c r="C19" s="5">
        <v>19960</v>
      </c>
      <c r="D19" s="5">
        <v>1702</v>
      </c>
      <c r="E19" s="5">
        <v>1905</v>
      </c>
      <c r="F19" s="5">
        <v>14451</v>
      </c>
      <c r="G19" s="5">
        <v>1520</v>
      </c>
      <c r="H19" s="5"/>
    </row>
    <row r="20" spans="1:11">
      <c r="A20" s="4" t="s">
        <v>3</v>
      </c>
      <c r="B20" s="5">
        <v>1440</v>
      </c>
      <c r="C20" s="5">
        <v>18255</v>
      </c>
      <c r="D20" s="5">
        <v>1574</v>
      </c>
      <c r="E20" s="5">
        <v>1766</v>
      </c>
      <c r="F20" s="5">
        <v>13237</v>
      </c>
      <c r="G20" s="5">
        <v>1408</v>
      </c>
      <c r="H20" s="5"/>
    </row>
    <row r="21" spans="1:11">
      <c r="A21" s="4" t="s">
        <v>4</v>
      </c>
      <c r="B21" s="5">
        <v>913</v>
      </c>
      <c r="C21" s="5">
        <v>10453</v>
      </c>
      <c r="D21" s="5">
        <v>981</v>
      </c>
      <c r="E21" s="5">
        <v>1094</v>
      </c>
      <c r="F21" s="5">
        <v>7506</v>
      </c>
      <c r="G21" s="5">
        <v>889</v>
      </c>
      <c r="H21" s="5"/>
    </row>
    <row r="22" spans="1:11">
      <c r="A22" s="4" t="s">
        <v>5</v>
      </c>
      <c r="B22" s="5">
        <v>498</v>
      </c>
      <c r="C22" s="5">
        <v>4190</v>
      </c>
      <c r="D22" s="5">
        <v>536</v>
      </c>
      <c r="E22" s="5">
        <v>576</v>
      </c>
      <c r="F22" s="5">
        <v>2845</v>
      </c>
      <c r="G22" s="5">
        <v>498</v>
      </c>
      <c r="H22" s="5"/>
      <c r="J22" s="1" t="s">
        <v>24</v>
      </c>
      <c r="K22" s="1">
        <f>AVERAGE(B23:D23)</f>
        <v>255</v>
      </c>
    </row>
    <row r="23" spans="1:11">
      <c r="A23" s="4" t="s">
        <v>6</v>
      </c>
      <c r="B23" s="5">
        <v>255</v>
      </c>
      <c r="C23" s="5">
        <v>253</v>
      </c>
      <c r="D23" s="5">
        <v>257</v>
      </c>
      <c r="E23" s="5">
        <v>142</v>
      </c>
      <c r="F23" s="5">
        <v>141</v>
      </c>
      <c r="G23" s="5">
        <v>140</v>
      </c>
      <c r="H23" s="5"/>
      <c r="J23" s="1" t="s">
        <v>18</v>
      </c>
      <c r="K23" s="1">
        <f>AVERAGE(E23:G23)</f>
        <v>141</v>
      </c>
    </row>
    <row r="27" spans="1:11">
      <c r="A27" s="1" t="s">
        <v>15</v>
      </c>
      <c r="B27" s="10" t="s">
        <v>16</v>
      </c>
      <c r="C27" s="10"/>
      <c r="D27" s="10"/>
      <c r="E27" s="10" t="s">
        <v>17</v>
      </c>
      <c r="F27" s="10"/>
      <c r="G27" s="10"/>
      <c r="H27" s="6"/>
    </row>
    <row r="28" spans="1:11">
      <c r="A28" s="1" t="s">
        <v>19</v>
      </c>
      <c r="B28" s="3" t="s">
        <v>10</v>
      </c>
      <c r="C28" s="3" t="s">
        <v>11</v>
      </c>
      <c r="D28" s="3" t="s">
        <v>12</v>
      </c>
      <c r="E28" s="3" t="s">
        <v>10</v>
      </c>
      <c r="F28" s="3" t="s">
        <v>11</v>
      </c>
      <c r="G28" s="3" t="s">
        <v>12</v>
      </c>
      <c r="H28" s="3"/>
    </row>
    <row r="29" spans="1:11">
      <c r="A29" s="1">
        <v>100</v>
      </c>
      <c r="B29" s="1">
        <f>(B18-$K$23)/(B3-$K$8)</f>
        <v>2991.9990546839995</v>
      </c>
      <c r="C29" s="1">
        <f t="shared" ref="C29:G29" si="0">(C18-$K$23)/(C3-$K$8)</f>
        <v>41837.836532765701</v>
      </c>
      <c r="D29" s="1">
        <f t="shared" si="0"/>
        <v>3360.0512386039914</v>
      </c>
      <c r="E29" s="1">
        <f t="shared" si="0"/>
        <v>3862.0136537180301</v>
      </c>
      <c r="F29" s="1">
        <f t="shared" si="0"/>
        <v>30849.738645492598</v>
      </c>
      <c r="G29" s="1">
        <f t="shared" si="0"/>
        <v>3015.1504421591553</v>
      </c>
    </row>
    <row r="30" spans="1:11">
      <c r="A30" s="1">
        <v>99</v>
      </c>
      <c r="B30" s="1">
        <f t="shared" ref="B30:G30" si="1">(B19-$K$23)/(B4-$K$8)</f>
        <v>2936.5520277141482</v>
      </c>
      <c r="C30" s="1">
        <f t="shared" si="1"/>
        <v>40852.686929623313</v>
      </c>
      <c r="D30" s="1">
        <f t="shared" si="1"/>
        <v>3306.2695274081157</v>
      </c>
      <c r="E30" s="1">
        <f t="shared" si="1"/>
        <v>3768.9621723224136</v>
      </c>
      <c r="F30" s="1">
        <f t="shared" si="1"/>
        <v>30627.095317516389</v>
      </c>
      <c r="G30" s="1">
        <f t="shared" si="1"/>
        <v>2987.2194867777325</v>
      </c>
    </row>
    <row r="31" spans="1:11">
      <c r="A31" s="1">
        <v>90</v>
      </c>
      <c r="B31" s="1">
        <f t="shared" ref="B31:G31" si="2">(B20-$K$23)/(B5-$K$8)</f>
        <v>2716.8152456323292</v>
      </c>
      <c r="C31" s="1">
        <f t="shared" si="2"/>
        <v>37908.617166408301</v>
      </c>
      <c r="D31" s="1">
        <f t="shared" si="2"/>
        <v>3036.4457586075036</v>
      </c>
      <c r="E31" s="1">
        <f t="shared" si="2"/>
        <v>3463.8338530771252</v>
      </c>
      <c r="F31" s="1">
        <f t="shared" si="2"/>
        <v>28125.135537350725</v>
      </c>
      <c r="G31" s="1">
        <f t="shared" si="2"/>
        <v>2745.1970904003815</v>
      </c>
    </row>
    <row r="32" spans="1:11">
      <c r="A32" s="1">
        <v>50</v>
      </c>
      <c r="B32" s="1">
        <f t="shared" ref="B32:G32" si="3">(B21-$K$23)/(B6-$K$8)</f>
        <v>1646.6406925833403</v>
      </c>
      <c r="C32" s="1">
        <f t="shared" si="3"/>
        <v>21976.274308128257</v>
      </c>
      <c r="D32" s="1">
        <f t="shared" si="3"/>
        <v>1791.2994432234698</v>
      </c>
      <c r="E32" s="1">
        <f t="shared" si="3"/>
        <v>2039.2295760550489</v>
      </c>
      <c r="F32" s="1">
        <f t="shared" si="3"/>
        <v>15773.129126974551</v>
      </c>
      <c r="G32" s="1">
        <f t="shared" si="3"/>
        <v>1610.5647850938983</v>
      </c>
    </row>
    <row r="33" spans="1:8">
      <c r="A33" s="1">
        <v>20</v>
      </c>
      <c r="B33" s="1">
        <f t="shared" ref="B33:G33" si="4">(B22-$K$23)/(B7-$K$8)</f>
        <v>766.20398875587102</v>
      </c>
      <c r="C33" s="1">
        <f t="shared" si="4"/>
        <v>8478.9894987038242</v>
      </c>
      <c r="D33" s="1">
        <f t="shared" si="4"/>
        <v>829.59956568601672</v>
      </c>
      <c r="E33" s="1">
        <f t="shared" si="4"/>
        <v>912.8427553528137</v>
      </c>
      <c r="F33" s="1">
        <f t="shared" si="4"/>
        <v>5733.2671225836593</v>
      </c>
      <c r="G33" s="1">
        <f t="shared" si="4"/>
        <v>752.47662604423454</v>
      </c>
    </row>
    <row r="34" spans="1:8">
      <c r="A34" s="1">
        <v>0</v>
      </c>
      <c r="B34" s="1">
        <f t="shared" ref="B34:G34" si="5">($K$22-$K$23)/($K$7-$K$8)</f>
        <v>240.11796083089507</v>
      </c>
      <c r="C34" s="1">
        <f t="shared" si="5"/>
        <v>240.11796083089507</v>
      </c>
      <c r="D34" s="1">
        <f t="shared" si="5"/>
        <v>240.11796083089507</v>
      </c>
      <c r="E34" s="1">
        <f t="shared" si="5"/>
        <v>240.11796083089507</v>
      </c>
      <c r="F34" s="1">
        <f t="shared" si="5"/>
        <v>240.11796083089507</v>
      </c>
      <c r="G34" s="1">
        <f t="shared" si="5"/>
        <v>240.11796083089507</v>
      </c>
    </row>
    <row r="36" spans="1:8">
      <c r="B36" s="10" t="s">
        <v>16</v>
      </c>
      <c r="C36" s="10"/>
      <c r="D36" s="10"/>
      <c r="E36" s="10" t="s">
        <v>17</v>
      </c>
      <c r="F36" s="10"/>
      <c r="G36" s="10"/>
      <c r="H36" s="6"/>
    </row>
    <row r="37" spans="1:8">
      <c r="B37" s="3" t="s">
        <v>10</v>
      </c>
      <c r="C37" s="3" t="s">
        <v>11</v>
      </c>
      <c r="D37" s="3" t="s">
        <v>12</v>
      </c>
      <c r="E37" s="3" t="s">
        <v>10</v>
      </c>
      <c r="F37" s="3" t="s">
        <v>11</v>
      </c>
      <c r="G37" s="3" t="s">
        <v>12</v>
      </c>
      <c r="H37" s="3"/>
    </row>
    <row r="38" spans="1:8">
      <c r="A38" s="1" t="s">
        <v>20</v>
      </c>
      <c r="B38" s="1">
        <v>27.472999999999999</v>
      </c>
      <c r="C38" s="1">
        <v>413.69</v>
      </c>
      <c r="D38" s="1">
        <v>31.224</v>
      </c>
      <c r="E38" s="1">
        <v>36.097000000000001</v>
      </c>
      <c r="F38" s="1">
        <v>309.98</v>
      </c>
      <c r="G38" s="1">
        <v>27.974</v>
      </c>
    </row>
    <row r="39" spans="1:8">
      <c r="A39" s="1" t="s">
        <v>21</v>
      </c>
      <c r="B39" s="1">
        <v>239.25</v>
      </c>
      <c r="C39" s="1">
        <v>463.45</v>
      </c>
      <c r="D39" s="1">
        <v>225.75</v>
      </c>
      <c r="E39" s="1">
        <v>221.37</v>
      </c>
      <c r="F39" s="1">
        <v>10.832000000000001</v>
      </c>
      <c r="G39" s="1">
        <v>217.99</v>
      </c>
    </row>
    <row r="41" spans="1:8">
      <c r="A41" s="1" t="s">
        <v>22</v>
      </c>
      <c r="B41" s="10" t="s">
        <v>16</v>
      </c>
      <c r="C41" s="10"/>
      <c r="D41" s="10"/>
      <c r="E41" s="10" t="s">
        <v>17</v>
      </c>
      <c r="F41" s="10"/>
      <c r="G41" s="10"/>
      <c r="H41" s="6"/>
    </row>
    <row r="42" spans="1:8">
      <c r="B42" s="3" t="s">
        <v>10</v>
      </c>
      <c r="C42" s="3" t="s">
        <v>11</v>
      </c>
      <c r="D42" s="3" t="s">
        <v>12</v>
      </c>
      <c r="E42" s="3" t="s">
        <v>10</v>
      </c>
      <c r="F42" s="3" t="s">
        <v>11</v>
      </c>
      <c r="G42" s="3" t="s">
        <v>12</v>
      </c>
      <c r="H42" s="3"/>
    </row>
    <row r="43" spans="1:8">
      <c r="A43" s="1" t="s">
        <v>15</v>
      </c>
      <c r="B43" s="1">
        <f t="shared" ref="B43:G43" si="6">B29</f>
        <v>2991.9990546839995</v>
      </c>
      <c r="C43" s="1">
        <f t="shared" si="6"/>
        <v>41837.836532765701</v>
      </c>
      <c r="D43" s="1">
        <f t="shared" si="6"/>
        <v>3360.0512386039914</v>
      </c>
      <c r="E43" s="1">
        <f t="shared" si="6"/>
        <v>3862.0136537180301</v>
      </c>
      <c r="F43" s="1">
        <f t="shared" si="6"/>
        <v>30849.738645492598</v>
      </c>
      <c r="G43" s="1">
        <f t="shared" si="6"/>
        <v>3015.1504421591553</v>
      </c>
    </row>
    <row r="44" spans="1:8">
      <c r="A44" s="1" t="s">
        <v>23</v>
      </c>
      <c r="B44" s="1">
        <f t="shared" ref="B44:G44" si="7">(B43-B39)/B38</f>
        <v>100.1983421790121</v>
      </c>
      <c r="C44" s="1">
        <f t="shared" si="7"/>
        <v>100.01302069850783</v>
      </c>
      <c r="D44" s="1">
        <f t="shared" si="7"/>
        <v>100.38115675775018</v>
      </c>
      <c r="E44" s="1">
        <f t="shared" si="7"/>
        <v>100.85723616139929</v>
      </c>
      <c r="F44" s="1">
        <f t="shared" si="7"/>
        <v>99.486762518525708</v>
      </c>
      <c r="G44" s="1">
        <f t="shared" si="7"/>
        <v>99.991436410922844</v>
      </c>
    </row>
  </sheetData>
  <mergeCells count="8">
    <mergeCell ref="B41:D41"/>
    <mergeCell ref="E41:G41"/>
    <mergeCell ref="B9:D9"/>
    <mergeCell ref="E9:G9"/>
    <mergeCell ref="B27:D27"/>
    <mergeCell ref="E27:G27"/>
    <mergeCell ref="B36:D36"/>
    <mergeCell ref="E36:G36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Zhengqing John Zhou</cp:lastModifiedBy>
  <dcterms:created xsi:type="dcterms:W3CDTF">2023-08-18T14:19:31Z</dcterms:created>
  <dcterms:modified xsi:type="dcterms:W3CDTF">2025-07-13T18:31:54Z</dcterms:modified>
</cp:coreProperties>
</file>