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3 Population Composition\3-8-2023 2620 4682 qPCR plating AMX CLA\"/>
    </mc:Choice>
  </mc:AlternateContent>
  <xr:revisionPtr revIDLastSave="0" documentId="13_ncr:1_{C956CE82-DBE9-4C43-9DAA-B50474CB63CE}" xr6:coauthVersionLast="47" xr6:coauthVersionMax="47" xr10:uidLastSave="{00000000-0000-0000-0000-000000000000}"/>
  <bookViews>
    <workbookView xWindow="-108" yWindow="-108" windowWidth="23256" windowHeight="12576" xr2:uid="{913E35F3-A054-4690-A30A-1DF2F3FCA5B8}"/>
  </bookViews>
  <sheets>
    <sheet name="Plating" sheetId="2" r:id="rId1"/>
    <sheet name="OD 25" sheetId="3" r:id="rId2"/>
    <sheet name="OD vs LB count" sheetId="4" r:id="rId3"/>
    <sheet name="qPC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9" i="2" l="1"/>
  <c r="Y69" i="2"/>
  <c r="X78" i="2"/>
  <c r="Y78" i="2"/>
  <c r="Y75" i="2"/>
  <c r="X75" i="2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2" i="5"/>
  <c r="H3" i="4"/>
  <c r="H4" i="4"/>
  <c r="H5" i="4"/>
  <c r="H6" i="4"/>
  <c r="H7" i="4"/>
  <c r="H8" i="4"/>
  <c r="H9" i="4"/>
  <c r="H10" i="4"/>
  <c r="H11" i="4"/>
  <c r="H2" i="4"/>
  <c r="AI10" i="2" l="1"/>
  <c r="X45" i="2"/>
  <c r="X48" i="2"/>
  <c r="X51" i="2"/>
  <c r="AI2" i="2"/>
  <c r="AI1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2" i="2"/>
  <c r="AI3" i="2"/>
  <c r="AI4" i="2"/>
  <c r="AI5" i="2"/>
  <c r="AI6" i="2"/>
  <c r="AI7" i="2"/>
  <c r="AI8" i="2"/>
  <c r="AI9" i="2"/>
  <c r="AI11" i="2"/>
  <c r="AI13" i="2"/>
  <c r="AI14" i="2"/>
  <c r="AI15" i="2"/>
  <c r="AI16" i="2"/>
  <c r="AI17" i="2"/>
  <c r="AI18" i="2"/>
  <c r="P75" i="2"/>
  <c r="P76" i="2"/>
  <c r="Q75" i="2"/>
  <c r="Q72" i="2"/>
  <c r="S107" i="2"/>
  <c r="R107" i="2"/>
  <c r="Q107" i="2"/>
  <c r="P107" i="2"/>
  <c r="O107" i="2"/>
  <c r="S106" i="2"/>
  <c r="R106" i="2"/>
  <c r="Q106" i="2"/>
  <c r="P106" i="2"/>
  <c r="O106" i="2"/>
  <c r="S105" i="2"/>
  <c r="R105" i="2"/>
  <c r="Q105" i="2"/>
  <c r="P105" i="2"/>
  <c r="O105" i="2"/>
  <c r="S104" i="2"/>
  <c r="R104" i="2"/>
  <c r="Q104" i="2"/>
  <c r="P104" i="2"/>
  <c r="O104" i="2"/>
  <c r="S103" i="2"/>
  <c r="R103" i="2"/>
  <c r="Q103" i="2"/>
  <c r="P103" i="2"/>
  <c r="O103" i="2"/>
  <c r="S102" i="2"/>
  <c r="R102" i="2"/>
  <c r="Q102" i="2"/>
  <c r="P102" i="2"/>
  <c r="O102" i="2"/>
  <c r="S101" i="2"/>
  <c r="R101" i="2"/>
  <c r="Q101" i="2"/>
  <c r="P101" i="2"/>
  <c r="O101" i="2"/>
  <c r="S100" i="2"/>
  <c r="R100" i="2"/>
  <c r="Q100" i="2"/>
  <c r="P100" i="2"/>
  <c r="O100" i="2"/>
  <c r="S99" i="2"/>
  <c r="R99" i="2"/>
  <c r="Q99" i="2"/>
  <c r="P99" i="2"/>
  <c r="O99" i="2"/>
  <c r="S98" i="2"/>
  <c r="R98" i="2"/>
  <c r="Q98" i="2"/>
  <c r="P98" i="2"/>
  <c r="O98" i="2"/>
  <c r="S97" i="2"/>
  <c r="R97" i="2"/>
  <c r="Q97" i="2"/>
  <c r="P97" i="2"/>
  <c r="O97" i="2"/>
  <c r="S96" i="2"/>
  <c r="R96" i="2"/>
  <c r="Q96" i="2"/>
  <c r="P96" i="2"/>
  <c r="O96" i="2"/>
  <c r="S95" i="2"/>
  <c r="R95" i="2"/>
  <c r="Q95" i="2"/>
  <c r="P95" i="2"/>
  <c r="O95" i="2"/>
  <c r="S94" i="2"/>
  <c r="R94" i="2"/>
  <c r="Q94" i="2"/>
  <c r="P94" i="2"/>
  <c r="O94" i="2"/>
  <c r="S93" i="2"/>
  <c r="R93" i="2"/>
  <c r="Q93" i="2"/>
  <c r="P93" i="2"/>
  <c r="O93" i="2"/>
  <c r="S92" i="2"/>
  <c r="R92" i="2"/>
  <c r="Q92" i="2"/>
  <c r="P92" i="2"/>
  <c r="O92" i="2"/>
  <c r="S91" i="2"/>
  <c r="R91" i="2"/>
  <c r="Q91" i="2"/>
  <c r="P91" i="2"/>
  <c r="O91" i="2"/>
  <c r="S90" i="2"/>
  <c r="R90" i="2"/>
  <c r="Q90" i="2"/>
  <c r="P90" i="2"/>
  <c r="O90" i="2"/>
  <c r="S89" i="2"/>
  <c r="R89" i="2"/>
  <c r="Q89" i="2"/>
  <c r="P89" i="2"/>
  <c r="O89" i="2"/>
  <c r="S88" i="2"/>
  <c r="R88" i="2"/>
  <c r="Q88" i="2"/>
  <c r="P88" i="2"/>
  <c r="O88" i="2"/>
  <c r="S87" i="2"/>
  <c r="R87" i="2"/>
  <c r="Q87" i="2"/>
  <c r="P87" i="2"/>
  <c r="O87" i="2"/>
  <c r="S86" i="2"/>
  <c r="R86" i="2"/>
  <c r="Q86" i="2"/>
  <c r="P86" i="2"/>
  <c r="O86" i="2"/>
  <c r="S85" i="2"/>
  <c r="R85" i="2"/>
  <c r="Q85" i="2"/>
  <c r="P85" i="2"/>
  <c r="O85" i="2"/>
  <c r="S84" i="2"/>
  <c r="R84" i="2"/>
  <c r="Q84" i="2"/>
  <c r="P84" i="2"/>
  <c r="O84" i="2"/>
  <c r="S83" i="2"/>
  <c r="R83" i="2"/>
  <c r="Q83" i="2"/>
  <c r="P83" i="2"/>
  <c r="O83" i="2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O80" i="2"/>
  <c r="S79" i="2"/>
  <c r="R79" i="2"/>
  <c r="Q79" i="2"/>
  <c r="P79" i="2"/>
  <c r="O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O76" i="2"/>
  <c r="S75" i="2"/>
  <c r="R75" i="2"/>
  <c r="O75" i="2"/>
  <c r="S74" i="2"/>
  <c r="R74" i="2"/>
  <c r="Q74" i="2"/>
  <c r="P74" i="2"/>
  <c r="O74" i="2"/>
  <c r="S73" i="2"/>
  <c r="R73" i="2"/>
  <c r="Q73" i="2"/>
  <c r="P73" i="2"/>
  <c r="O73" i="2"/>
  <c r="S72" i="2"/>
  <c r="R72" i="2"/>
  <c r="P72" i="2"/>
  <c r="O72" i="2"/>
  <c r="S71" i="2"/>
  <c r="R71" i="2"/>
  <c r="Q71" i="2"/>
  <c r="P71" i="2"/>
  <c r="O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O68" i="2"/>
  <c r="S67" i="2"/>
  <c r="R67" i="2"/>
  <c r="Q67" i="2"/>
  <c r="P67" i="2"/>
  <c r="O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O64" i="2"/>
  <c r="S63" i="2"/>
  <c r="R63" i="2"/>
  <c r="Q63" i="2"/>
  <c r="P63" i="2"/>
  <c r="O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P59" i="2"/>
  <c r="O59" i="2"/>
  <c r="S58" i="2"/>
  <c r="R58" i="2"/>
  <c r="Q58" i="2"/>
  <c r="P58" i="2"/>
  <c r="O58" i="2"/>
  <c r="S57" i="2"/>
  <c r="R57" i="2"/>
  <c r="Q57" i="2"/>
  <c r="P57" i="2"/>
  <c r="O57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53" i="2"/>
  <c r="S53" i="2"/>
  <c r="R53" i="2"/>
  <c r="Q53" i="2"/>
  <c r="P53" i="2"/>
  <c r="O53" i="2"/>
  <c r="T52" i="2"/>
  <c r="S52" i="2"/>
  <c r="R52" i="2"/>
  <c r="Q52" i="2"/>
  <c r="P52" i="2"/>
  <c r="O52" i="2"/>
  <c r="T51" i="2"/>
  <c r="S51" i="2"/>
  <c r="R51" i="2"/>
  <c r="Q51" i="2"/>
  <c r="P51" i="2"/>
  <c r="O51" i="2"/>
  <c r="T50" i="2"/>
  <c r="S50" i="2"/>
  <c r="R50" i="2"/>
  <c r="Q50" i="2"/>
  <c r="P50" i="2"/>
  <c r="O50" i="2"/>
  <c r="T49" i="2"/>
  <c r="S49" i="2"/>
  <c r="R49" i="2"/>
  <c r="Q49" i="2"/>
  <c r="P49" i="2"/>
  <c r="O49" i="2"/>
  <c r="T48" i="2"/>
  <c r="S48" i="2"/>
  <c r="R48" i="2"/>
  <c r="Q48" i="2"/>
  <c r="P48" i="2"/>
  <c r="O48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X33" i="2" s="1"/>
  <c r="P33" i="2"/>
  <c r="O3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2" i="2"/>
  <c r="P23" i="2"/>
  <c r="P24" i="2"/>
  <c r="P25" i="2"/>
  <c r="P26" i="2"/>
  <c r="P27" i="2"/>
  <c r="P28" i="2"/>
  <c r="P29" i="2"/>
  <c r="P30" i="2"/>
  <c r="P31" i="2"/>
  <c r="P3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P3" i="2"/>
  <c r="O3" i="2"/>
  <c r="X15" i="2" l="1"/>
  <c r="X105" i="2"/>
  <c r="Y39" i="2"/>
  <c r="Y45" i="2"/>
  <c r="Y51" i="2"/>
  <c r="Y60" i="2"/>
  <c r="X21" i="2"/>
  <c r="Y33" i="2"/>
  <c r="Y84" i="2"/>
  <c r="Y93" i="2"/>
  <c r="Y96" i="2"/>
  <c r="Y102" i="2"/>
  <c r="Y42" i="2"/>
  <c r="Y48" i="2"/>
  <c r="Y57" i="2"/>
  <c r="X60" i="2"/>
  <c r="Y72" i="2"/>
  <c r="W99" i="2"/>
  <c r="Y15" i="2"/>
  <c r="Y36" i="2"/>
  <c r="X66" i="2"/>
  <c r="W87" i="2"/>
  <c r="X36" i="2"/>
  <c r="Y66" i="2"/>
  <c r="W81" i="2"/>
  <c r="Y87" i="2"/>
  <c r="W93" i="2"/>
  <c r="X99" i="2"/>
  <c r="Y105" i="2"/>
  <c r="X39" i="2"/>
  <c r="W36" i="2"/>
  <c r="X57" i="2"/>
  <c r="X81" i="2"/>
  <c r="W84" i="2"/>
  <c r="X84" i="2"/>
  <c r="X90" i="2"/>
  <c r="W96" i="2"/>
  <c r="X96" i="2"/>
  <c r="X72" i="2"/>
  <c r="Y21" i="2"/>
  <c r="X93" i="2"/>
  <c r="W102" i="2"/>
  <c r="X42" i="2"/>
  <c r="X63" i="2"/>
  <c r="X87" i="2"/>
  <c r="Y99" i="2"/>
  <c r="X102" i="2"/>
  <c r="Y90" i="2"/>
  <c r="W90" i="2"/>
  <c r="W78" i="2"/>
  <c r="Y63" i="2"/>
  <c r="Y81" i="2"/>
  <c r="W45" i="2"/>
  <c r="W48" i="2"/>
  <c r="W51" i="2"/>
  <c r="W33" i="2"/>
  <c r="W39" i="2"/>
  <c r="W42" i="2"/>
  <c r="W105" i="2"/>
  <c r="V43" i="2"/>
  <c r="V47" i="2"/>
  <c r="V104" i="2"/>
  <c r="V85" i="2"/>
  <c r="V98" i="2"/>
  <c r="V100" i="2"/>
  <c r="V102" i="2"/>
  <c r="V103" i="2"/>
  <c r="V106" i="2"/>
  <c r="V107" i="2"/>
  <c r="V94" i="2"/>
  <c r="V96" i="2"/>
  <c r="V93" i="2"/>
  <c r="V95" i="2"/>
  <c r="V97" i="2"/>
  <c r="V99" i="2"/>
  <c r="V101" i="2"/>
  <c r="V105" i="2"/>
  <c r="V53" i="2"/>
  <c r="V52" i="2"/>
  <c r="V49" i="2"/>
  <c r="V48" i="2"/>
  <c r="V39" i="2"/>
  <c r="V42" i="2"/>
  <c r="V46" i="2"/>
  <c r="V51" i="2"/>
  <c r="V41" i="2"/>
  <c r="V45" i="2"/>
  <c r="V50" i="2"/>
  <c r="V40" i="2"/>
  <c r="V44" i="2"/>
  <c r="V35" i="2"/>
  <c r="V79" i="2"/>
  <c r="V81" i="2"/>
  <c r="V83" i="2"/>
  <c r="V88" i="2"/>
  <c r="V90" i="2"/>
  <c r="V92" i="2"/>
  <c r="V84" i="2"/>
  <c r="V86" i="2"/>
  <c r="V78" i="2"/>
  <c r="V80" i="2"/>
  <c r="V82" i="2"/>
  <c r="V87" i="2"/>
  <c r="V89" i="2"/>
  <c r="V91" i="2"/>
  <c r="V34" i="2"/>
  <c r="V38" i="2"/>
  <c r="V33" i="2"/>
  <c r="V37" i="2"/>
  <c r="V36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T20" i="2"/>
  <c r="S20" i="2"/>
  <c r="R20" i="2"/>
  <c r="Q20" i="2"/>
  <c r="T19" i="2"/>
  <c r="S19" i="2"/>
  <c r="R19" i="2"/>
  <c r="Q19" i="2"/>
  <c r="T18" i="2"/>
  <c r="S18" i="2"/>
  <c r="R18" i="2"/>
  <c r="T17" i="2"/>
  <c r="S17" i="2"/>
  <c r="R17" i="2"/>
  <c r="Q17" i="2"/>
  <c r="T7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T3" i="2"/>
  <c r="S3" i="2"/>
  <c r="R3" i="2"/>
  <c r="Q3" i="2"/>
  <c r="W72" i="2" l="1"/>
  <c r="W24" i="2"/>
  <c r="W57" i="2"/>
  <c r="W66" i="2"/>
  <c r="W69" i="2"/>
  <c r="W75" i="2"/>
  <c r="Y12" i="2"/>
  <c r="X12" i="2"/>
  <c r="Y18" i="2"/>
  <c r="X18" i="2"/>
  <c r="Y30" i="2"/>
  <c r="X30" i="2"/>
  <c r="X3" i="2"/>
  <c r="Y3" i="2"/>
  <c r="X9" i="2"/>
  <c r="Y9" i="2"/>
  <c r="Y27" i="2"/>
  <c r="X27" i="2"/>
  <c r="X6" i="2"/>
  <c r="Y6" i="2"/>
  <c r="X24" i="2"/>
  <c r="Y24" i="2"/>
  <c r="W3" i="2"/>
  <c r="W30" i="2"/>
  <c r="W27" i="2"/>
  <c r="W15" i="2"/>
  <c r="W6" i="2"/>
  <c r="W9" i="2"/>
  <c r="W12" i="2"/>
  <c r="W18" i="2"/>
  <c r="W21" i="2"/>
  <c r="V15" i="2"/>
  <c r="V7" i="2"/>
  <c r="V5" i="2"/>
  <c r="V4" i="2"/>
  <c r="V18" i="2"/>
  <c r="V19" i="2"/>
  <c r="V20" i="2"/>
  <c r="V22" i="2"/>
  <c r="V23" i="2"/>
  <c r="V24" i="2"/>
  <c r="V57" i="2"/>
  <c r="V68" i="2"/>
  <c r="V27" i="2"/>
  <c r="V28" i="2"/>
  <c r="V30" i="2"/>
  <c r="V31" i="2"/>
  <c r="V32" i="2"/>
  <c r="V26" i="2"/>
  <c r="V16" i="2"/>
  <c r="V13" i="2"/>
  <c r="V12" i="2"/>
  <c r="V10" i="2"/>
  <c r="V9" i="2"/>
  <c r="V73" i="2"/>
  <c r="V75" i="2"/>
  <c r="V76" i="2"/>
  <c r="V3" i="2"/>
  <c r="V21" i="2"/>
  <c r="V14" i="2"/>
  <c r="V11" i="2"/>
  <c r="V8" i="2"/>
  <c r="V72" i="2"/>
  <c r="V74" i="2"/>
  <c r="V77" i="2"/>
  <c r="V17" i="2"/>
  <c r="V25" i="2"/>
  <c r="V29" i="2"/>
  <c r="V59" i="2"/>
  <c r="V67" i="2"/>
  <c r="V58" i="2"/>
  <c r="V66" i="2"/>
  <c r="V70" i="2"/>
  <c r="V71" i="2"/>
  <c r="V69" i="2"/>
  <c r="V6" i="2"/>
</calcChain>
</file>

<file path=xl/sharedStrings.xml><?xml version="1.0" encoding="utf-8"?>
<sst xmlns="http://schemas.openxmlformats.org/spreadsheetml/2006/main" count="407" uniqueCount="53">
  <si>
    <t>cfu/mL</t>
  </si>
  <si>
    <t>Time</t>
  </si>
  <si>
    <t>Average</t>
  </si>
  <si>
    <t>TNTC</t>
  </si>
  <si>
    <t>LB</t>
  </si>
  <si>
    <t>Resistant fraction</t>
  </si>
  <si>
    <t>R strain</t>
  </si>
  <si>
    <t>S strain</t>
  </si>
  <si>
    <t>N/A</t>
  </si>
  <si>
    <t>4682 mix</t>
  </si>
  <si>
    <t>OD</t>
  </si>
  <si>
    <t>OD (assumed)</t>
  </si>
  <si>
    <t>DA28102</t>
  </si>
  <si>
    <t>cm</t>
  </si>
  <si>
    <t>LB + cm</t>
  </si>
  <si>
    <t>Initial</t>
  </si>
  <si>
    <t>replicate</t>
  </si>
  <si>
    <t>Full average</t>
  </si>
  <si>
    <t>2620 diluted</t>
  </si>
  <si>
    <t>2621 diluted</t>
  </si>
  <si>
    <t>2622 diluted</t>
  </si>
  <si>
    <t>4682 diluted</t>
  </si>
  <si>
    <t>4683 diluted</t>
  </si>
  <si>
    <t>4684 diluted</t>
  </si>
  <si>
    <t>AMX</t>
  </si>
  <si>
    <t>CLA</t>
  </si>
  <si>
    <t>Targeted average</t>
  </si>
  <si>
    <t>Targeted SEM</t>
  </si>
  <si>
    <t>Full Average</t>
  </si>
  <si>
    <t>2620 1:8</t>
  </si>
  <si>
    <t>4682 1:8</t>
  </si>
  <si>
    <t>Sensitive frarction</t>
  </si>
  <si>
    <t>Untreated</t>
  </si>
  <si>
    <t>CM 5</t>
  </si>
  <si>
    <t>CM 5 AMX 2 CLA 0</t>
  </si>
  <si>
    <t>CM 5 AMX 2 CLA 2</t>
  </si>
  <si>
    <t>CM 5 AMX 2 CLA 4</t>
  </si>
  <si>
    <t>2620 mix</t>
  </si>
  <si>
    <t>BFP</t>
  </si>
  <si>
    <t>Condition</t>
  </si>
  <si>
    <t>Sensitive fraction from plating</t>
  </si>
  <si>
    <t>Normalized BFP</t>
  </si>
  <si>
    <t>NaN</t>
  </si>
  <si>
    <t>16SE</t>
  </si>
  <si>
    <t>BFP1</t>
  </si>
  <si>
    <t>Resistant strain</t>
  </si>
  <si>
    <t>Timepoint</t>
  </si>
  <si>
    <t>S count</t>
  </si>
  <si>
    <t>Total count</t>
  </si>
  <si>
    <t>CM</t>
  </si>
  <si>
    <t>S fraction</t>
  </si>
  <si>
    <t>16S -BFP</t>
  </si>
  <si>
    <t>log(S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</si>
</sst>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Plating!$AM$1</c:f>
              <c:strCache>
                <c:ptCount val="1"/>
                <c:pt idx="0">
                  <c:v>R strain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Plating!$AM$2:$AM$7</c:f>
              <c:numCache>
                <c:formatCode>General</c:formatCode>
                <c:ptCount val="6"/>
                <c:pt idx="0">
                  <c:v>2620</c:v>
                </c:pt>
                <c:pt idx="1">
                  <c:v>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7ED-B0DD-BFD8E4B4E312}"/>
            </c:ext>
          </c:extLst>
        </c:ser>
        <c:ser>
          <c:idx val="1"/>
          <c:order val="1"/>
          <c:tx>
            <c:strRef>
              <c:f>Plating!$AN$1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Plating!$AN$2:$AN$7</c:f>
              <c:numCache>
                <c:formatCode>General</c:formatCode>
                <c:ptCount val="6"/>
                <c:pt idx="0">
                  <c:v>0.68309859154929575</c:v>
                </c:pt>
                <c:pt idx="1">
                  <c:v>0.60992907801418439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7ED-B0DD-BFD8E4B4E312}"/>
            </c:ext>
          </c:extLst>
        </c:ser>
        <c:ser>
          <c:idx val="2"/>
          <c:order val="2"/>
          <c:tx>
            <c:strRef>
              <c:f>Plating!$AO$1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Plating!$AO$2:$AO$7</c:f>
              <c:numCache>
                <c:formatCode>General</c:formatCode>
                <c:ptCount val="6"/>
                <c:pt idx="0">
                  <c:v>0.56338028169014087</c:v>
                </c:pt>
                <c:pt idx="1">
                  <c:v>0.92862190812720846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7ED-B0DD-BFD8E4B4E312}"/>
            </c:ext>
          </c:extLst>
        </c:ser>
        <c:ser>
          <c:idx val="3"/>
          <c:order val="3"/>
          <c:tx>
            <c:strRef>
              <c:f>Plating!$AP$1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Plating!$AP$2:$AP$7</c:f>
              <c:numCache>
                <c:formatCode>General</c:formatCode>
                <c:ptCount val="6"/>
                <c:pt idx="0">
                  <c:v>0.28911564625850344</c:v>
                </c:pt>
                <c:pt idx="1">
                  <c:v>0.28406466512702072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7ED-B0DD-BFD8E4B4E312}"/>
            </c:ext>
          </c:extLst>
        </c:ser>
        <c:ser>
          <c:idx val="4"/>
          <c:order val="4"/>
          <c:tx>
            <c:strRef>
              <c:f>Plating!$AQ$1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Plating!$AQ$2:$AQ$7</c:f>
              <c:numCache>
                <c:formatCode>General</c:formatCode>
                <c:ptCount val="6"/>
                <c:pt idx="0">
                  <c:v>0.56849315068493156</c:v>
                </c:pt>
                <c:pt idx="1">
                  <c:v>0.27378190255220419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7ED-B0DD-BFD8E4B4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34624"/>
        <c:axId val="590316392"/>
      </c:barChart>
      <c:catAx>
        <c:axId val="6187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6392"/>
        <c:crosses val="autoZero"/>
        <c:auto val="1"/>
        <c:lblAlgn val="ctr"/>
        <c:lblOffset val="100"/>
        <c:noMultiLvlLbl val="0"/>
      </c:catAx>
      <c:valAx>
        <c:axId val="5903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Plating!$AN$1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Plating!$AN$2:$AN$3</c:f>
              <c:numCache>
                <c:formatCode>General</c:formatCode>
                <c:ptCount val="2"/>
                <c:pt idx="0">
                  <c:v>0.68309859154929575</c:v>
                </c:pt>
                <c:pt idx="1">
                  <c:v>0.60992907801418439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Plating!$AO$1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Plating!$AO$2:$AO$3</c:f>
              <c:numCache>
                <c:formatCode>General</c:formatCode>
                <c:ptCount val="2"/>
                <c:pt idx="0">
                  <c:v>0.56338028169014087</c:v>
                </c:pt>
                <c:pt idx="1">
                  <c:v>0.92862190812720846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Plating!$AP$1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Plating!$AP$2:$AP$3</c:f>
              <c:numCache>
                <c:formatCode>General</c:formatCode>
                <c:ptCount val="2"/>
                <c:pt idx="0">
                  <c:v>0.28911564625850344</c:v>
                </c:pt>
                <c:pt idx="1">
                  <c:v>0.28406466512702072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Plating!$AQ$1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Plating!$AQ$2:$AQ$3</c:f>
              <c:numCache>
                <c:formatCode>General</c:formatCode>
                <c:ptCount val="2"/>
                <c:pt idx="0">
                  <c:v>0.56849315068493156</c:v>
                </c:pt>
                <c:pt idx="1">
                  <c:v>0.27378190255220419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Plating!$AR$1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Plating!$AR$2:$AR$3</c:f>
              <c:numCache>
                <c:formatCode>General</c:formatCode>
                <c:ptCount val="2"/>
                <c:pt idx="0">
                  <c:v>-5.3977272727272867E-2</c:v>
                </c:pt>
                <c:pt idx="1">
                  <c:v>0.97712765957446801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Plating!$AS$1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0.13012048192771086</c:v>
                </c:pt>
                <c:pt idx="1">
                  <c:v>0.9956666666666667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'OD 25'!$C$7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25'!$C$8:$C$9</c:f>
              <c:numCache>
                <c:formatCode>General</c:formatCode>
                <c:ptCount val="2"/>
                <c:pt idx="0">
                  <c:v>1.7820000275969505</c:v>
                </c:pt>
                <c:pt idx="1">
                  <c:v>1.7699999734759331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25'!$D$7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25'!$D$8:$D$9</c:f>
              <c:numCache>
                <c:formatCode>General</c:formatCode>
                <c:ptCount val="2"/>
                <c:pt idx="0">
                  <c:v>1.8620000407099724</c:v>
                </c:pt>
                <c:pt idx="1">
                  <c:v>1.9359999522566795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25'!$E$7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25'!$E$8:$E$9</c:f>
              <c:numCache>
                <c:formatCode>General</c:formatCode>
                <c:ptCount val="2"/>
                <c:pt idx="0">
                  <c:v>1.7480000481009483</c:v>
                </c:pt>
                <c:pt idx="1">
                  <c:v>1.9629999622702599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25'!$F$7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25'!$F$8:$F$9</c:f>
              <c:numCache>
                <c:formatCode>General</c:formatCode>
                <c:ptCount val="2"/>
                <c:pt idx="0">
                  <c:v>1.5110000595450401</c:v>
                </c:pt>
                <c:pt idx="1">
                  <c:v>1.2480000779032707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25'!$G$7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25'!$G$8:$G$9</c:f>
              <c:numCache>
                <c:formatCode>General</c:formatCode>
                <c:ptCount val="2"/>
                <c:pt idx="0">
                  <c:v>1.7419999465346336</c:v>
                </c:pt>
                <c:pt idx="1">
                  <c:v>1.3360000774264336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25'!$A$7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25'!$B$7</c15:sqref>
                        </c15:formulaRef>
                      </c:ext>
                    </c:extLst>
                    <c:strCache>
                      <c:ptCount val="1"/>
                      <c:pt idx="0">
                        <c:v>Initial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25'!$B$8:$B$9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0.68309859154929575</c:v>
                      </c:pt>
                      <c:pt idx="1">
                        <c:v>0.60992907801418439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count'!$D$2:$D$11</c:f>
              <c:numCache>
                <c:formatCode>General</c:formatCode>
                <c:ptCount val="10"/>
                <c:pt idx="0">
                  <c:v>2130000000</c:v>
                </c:pt>
                <c:pt idx="1">
                  <c:v>1960000000</c:v>
                </c:pt>
                <c:pt idx="2">
                  <c:v>2433333333.3333335</c:v>
                </c:pt>
                <c:pt idx="3">
                  <c:v>1173333333.3333333</c:v>
                </c:pt>
                <c:pt idx="4">
                  <c:v>1383333333.3333333</c:v>
                </c:pt>
                <c:pt idx="5">
                  <c:v>1886666666.6666667</c:v>
                </c:pt>
                <c:pt idx="6">
                  <c:v>1443333333.3333333</c:v>
                </c:pt>
                <c:pt idx="7">
                  <c:v>1436666666.6666667</c:v>
                </c:pt>
                <c:pt idx="8">
                  <c:v>313333333.33333331</c:v>
                </c:pt>
                <c:pt idx="9">
                  <c:v>300000000</c:v>
                </c:pt>
              </c:numCache>
            </c:numRef>
          </c:xVal>
          <c:yVal>
            <c:numRef>
              <c:f>'OD vs LB count'!$E$2:$E$11</c:f>
              <c:numCache>
                <c:formatCode>General</c:formatCode>
                <c:ptCount val="10"/>
                <c:pt idx="0">
                  <c:v>1.7820000275969505</c:v>
                </c:pt>
                <c:pt idx="1">
                  <c:v>1.8620000407099724</c:v>
                </c:pt>
                <c:pt idx="2">
                  <c:v>1.7480000481009483</c:v>
                </c:pt>
                <c:pt idx="3">
                  <c:v>1.5110000595450401</c:v>
                </c:pt>
                <c:pt idx="4">
                  <c:v>1.7419999465346336</c:v>
                </c:pt>
                <c:pt idx="5">
                  <c:v>1.7699999734759331</c:v>
                </c:pt>
                <c:pt idx="6">
                  <c:v>1.9359999522566795</c:v>
                </c:pt>
                <c:pt idx="7">
                  <c:v>1.9629999622702599</c:v>
                </c:pt>
                <c:pt idx="8">
                  <c:v>1.2480000779032707</c:v>
                </c:pt>
                <c:pt idx="9">
                  <c:v>1.3360000774264336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count'!$G$1</c:f>
              <c:strCache>
                <c:ptCount val="1"/>
                <c:pt idx="0">
                  <c:v>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  <c:pt idx="0">
                  <c:v>0.43661971830985913</c:v>
                </c:pt>
                <c:pt idx="1">
                  <c:v>0.71088435374149661</c:v>
                </c:pt>
                <c:pt idx="2">
                  <c:v>0.43150684931506844</c:v>
                </c:pt>
                <c:pt idx="3">
                  <c:v>1.0539772727272729</c:v>
                </c:pt>
                <c:pt idx="4">
                  <c:v>0.86987951807228914</c:v>
                </c:pt>
                <c:pt idx="5">
                  <c:v>7.137809187279151E-2</c:v>
                </c:pt>
                <c:pt idx="6">
                  <c:v>0.71593533487297933</c:v>
                </c:pt>
                <c:pt idx="7">
                  <c:v>0.72621809744779586</c:v>
                </c:pt>
                <c:pt idx="8">
                  <c:v>2.2872340425531917E-2</c:v>
                </c:pt>
                <c:pt idx="9">
                  <c:v>4.3333333333333331E-3</c:v>
                </c:pt>
              </c:numCache>
            </c:numRef>
          </c:xVal>
          <c:yVal>
            <c:numRef>
              <c:f>'OD vs LB count'!$G$2:$G$11</c:f>
              <c:numCache>
                <c:formatCode>General</c:formatCode>
                <c:ptCount val="10"/>
                <c:pt idx="0">
                  <c:v>770</c:v>
                </c:pt>
                <c:pt idx="1">
                  <c:v>1880</c:v>
                </c:pt>
                <c:pt idx="2">
                  <c:v>840</c:v>
                </c:pt>
                <c:pt idx="3">
                  <c:v>1700</c:v>
                </c:pt>
                <c:pt idx="4">
                  <c:v>2000</c:v>
                </c:pt>
                <c:pt idx="5">
                  <c:v>750</c:v>
                </c:pt>
                <c:pt idx="6">
                  <c:v>2400</c:v>
                </c:pt>
                <c:pt idx="7">
                  <c:v>2430</c:v>
                </c:pt>
                <c:pt idx="8">
                  <c:v>390</c:v>
                </c:pt>
                <c:pt idx="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</a:t>
                </a:r>
                <a:r>
                  <a:rPr lang="en-US" baseline="0"/>
                  <a:t> fraction (plating)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count'!$H$1</c:f>
              <c:strCache>
                <c:ptCount val="1"/>
                <c:pt idx="0">
                  <c:v>Normalized 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  <c:pt idx="0">
                  <c:v>0.43661971830985913</c:v>
                </c:pt>
                <c:pt idx="1">
                  <c:v>0.71088435374149661</c:v>
                </c:pt>
                <c:pt idx="2">
                  <c:v>0.43150684931506844</c:v>
                </c:pt>
                <c:pt idx="3">
                  <c:v>1.0539772727272729</c:v>
                </c:pt>
                <c:pt idx="4">
                  <c:v>0.86987951807228914</c:v>
                </c:pt>
                <c:pt idx="5">
                  <c:v>7.137809187279151E-2</c:v>
                </c:pt>
                <c:pt idx="6">
                  <c:v>0.71593533487297933</c:v>
                </c:pt>
                <c:pt idx="7">
                  <c:v>0.72621809744779586</c:v>
                </c:pt>
                <c:pt idx="8">
                  <c:v>2.2872340425531917E-2</c:v>
                </c:pt>
                <c:pt idx="9">
                  <c:v>4.3333333333333331E-3</c:v>
                </c:pt>
              </c:numCache>
            </c:numRef>
          </c:xVal>
          <c:yVal>
            <c:numRef>
              <c:f>'OD vs LB count'!$H$2:$H$11</c:f>
              <c:numCache>
                <c:formatCode>General</c:formatCode>
                <c:ptCount val="10"/>
                <c:pt idx="0">
                  <c:v>432.09875874039949</c:v>
                </c:pt>
                <c:pt idx="1">
                  <c:v>1009.6670026296907</c:v>
                </c:pt>
                <c:pt idx="2">
                  <c:v>480.54918586105748</c:v>
                </c:pt>
                <c:pt idx="3">
                  <c:v>1125.0826823341538</c:v>
                </c:pt>
                <c:pt idx="4">
                  <c:v>1148.1056609551606</c:v>
                </c:pt>
                <c:pt idx="5">
                  <c:v>423.72881990904608</c:v>
                </c:pt>
                <c:pt idx="6">
                  <c:v>1239.6694520588512</c:v>
                </c:pt>
                <c:pt idx="7">
                  <c:v>1237.901195469022</c:v>
                </c:pt>
                <c:pt idx="8">
                  <c:v>312.49998049297227</c:v>
                </c:pt>
                <c:pt idx="9">
                  <c:v>194.61076716465746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 / 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qPCR!$P$1:$P$18</c:f>
              <c:numCache>
                <c:formatCode>General</c:formatCode>
                <c:ptCount val="18"/>
                <c:pt idx="0">
                  <c:v>-2.0469333333332997</c:v>
                </c:pt>
                <c:pt idx="1">
                  <c:v>-1.1392333333334008</c:v>
                </c:pt>
                <c:pt idx="2">
                  <c:v>-1.7672666666666998</c:v>
                </c:pt>
                <c:pt idx="3">
                  <c:v>-2.4191000000000003</c:v>
                </c:pt>
                <c:pt idx="4">
                  <c:v>-2.1429000000000009</c:v>
                </c:pt>
                <c:pt idx="5">
                  <c:v>-3.5693666666666992</c:v>
                </c:pt>
                <c:pt idx="6">
                  <c:v>-0.75103333333330013</c:v>
                </c:pt>
                <c:pt idx="7">
                  <c:v>-1.3179333333333005</c:v>
                </c:pt>
                <c:pt idx="8">
                  <c:v>-3.0811666666667001</c:v>
                </c:pt>
                <c:pt idx="9">
                  <c:v>-4.0332333333333032</c:v>
                </c:pt>
                <c:pt idx="10">
                  <c:v>-1.6914666666666989</c:v>
                </c:pt>
                <c:pt idx="11">
                  <c:v>-2.1250666666667009</c:v>
                </c:pt>
                <c:pt idx="12">
                  <c:v>-1.7139333333334008</c:v>
                </c:pt>
                <c:pt idx="13">
                  <c:v>-1.7537999999999982</c:v>
                </c:pt>
                <c:pt idx="14">
                  <c:v>-1.673766666666701</c:v>
                </c:pt>
                <c:pt idx="15">
                  <c:v>-1.7717333333333016</c:v>
                </c:pt>
                <c:pt idx="16">
                  <c:v>-1.7412666666667</c:v>
                </c:pt>
                <c:pt idx="17">
                  <c:v>-1.8935999999999993</c:v>
                </c:pt>
              </c:numCache>
            </c:numRef>
          </c:xVal>
          <c:yVal>
            <c:numRef>
              <c:f>qPCR!$Q$1:$Q$18</c:f>
              <c:numCache>
                <c:formatCode>General</c:formatCode>
                <c:ptCount val="18"/>
                <c:pt idx="0">
                  <c:v>0.43661971830985913</c:v>
                </c:pt>
                <c:pt idx="1">
                  <c:v>0.71088435374149483</c:v>
                </c:pt>
                <c:pt idx="2">
                  <c:v>0.43150684931506905</c:v>
                </c:pt>
                <c:pt idx="3">
                  <c:v>1.0539772727272787</c:v>
                </c:pt>
                <c:pt idx="4">
                  <c:v>0.8698795180722888</c:v>
                </c:pt>
                <c:pt idx="5">
                  <c:v>7.137809187279158E-2</c:v>
                </c:pt>
                <c:pt idx="6">
                  <c:v>0.71593533487297867</c:v>
                </c:pt>
                <c:pt idx="7">
                  <c:v>0.72621809744779175</c:v>
                </c:pt>
                <c:pt idx="8">
                  <c:v>2.2872340425531948E-2</c:v>
                </c:pt>
                <c:pt idx="9">
                  <c:v>4.3333333333333331E-3</c:v>
                </c:pt>
                <c:pt idx="10">
                  <c:v>0.35189873417721401</c:v>
                </c:pt>
                <c:pt idx="11">
                  <c:v>0.31690140845070425</c:v>
                </c:pt>
                <c:pt idx="12">
                  <c:v>0.49184782608695493</c:v>
                </c:pt>
                <c:pt idx="13">
                  <c:v>0.39007092198581561</c:v>
                </c:pt>
                <c:pt idx="14">
                  <c:v>0.61144219308700987</c:v>
                </c:pt>
                <c:pt idx="15">
                  <c:v>0.17574511819116098</c:v>
                </c:pt>
                <c:pt idx="16">
                  <c:v>0.62446743761411894</c:v>
                </c:pt>
                <c:pt idx="17">
                  <c:v>0.18576860401955417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D-41BB-80F2-B2164DBC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81168"/>
        <c:axId val="503130680"/>
      </c:scatterChart>
      <c:valAx>
        <c:axId val="6921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16S - BFP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0680"/>
        <c:crosses val="autoZero"/>
        <c:crossBetween val="midCat"/>
      </c:valAx>
      <c:valAx>
        <c:axId val="50313068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from plating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2620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qPCR!$T$1:$T$9</c:f>
              <c:numCache>
                <c:formatCode>General</c:formatCode>
                <c:ptCount val="9"/>
                <c:pt idx="0">
                  <c:v>-2.0469333333332997</c:v>
                </c:pt>
                <c:pt idx="1">
                  <c:v>-1.1392333333334008</c:v>
                </c:pt>
                <c:pt idx="2">
                  <c:v>-1.7672666666666998</c:v>
                </c:pt>
                <c:pt idx="3">
                  <c:v>-2.4191000000000003</c:v>
                </c:pt>
                <c:pt idx="4">
                  <c:v>-2.1429000000000009</c:v>
                </c:pt>
                <c:pt idx="5">
                  <c:v>-1.6914666666666989</c:v>
                </c:pt>
                <c:pt idx="6">
                  <c:v>-2.1250666666667009</c:v>
                </c:pt>
                <c:pt idx="7">
                  <c:v>-1.673766666666701</c:v>
                </c:pt>
                <c:pt idx="8">
                  <c:v>-1.7717333333333016</c:v>
                </c:pt>
              </c:numCache>
            </c:numRef>
          </c:xVal>
          <c:yVal>
            <c:numRef>
              <c:f>qPCR!$U$1:$U$9</c:f>
              <c:numCache>
                <c:formatCode>General</c:formatCode>
                <c:ptCount val="9"/>
                <c:pt idx="0">
                  <c:v>0.43661971830985913</c:v>
                </c:pt>
                <c:pt idx="1">
                  <c:v>0.71088435374149483</c:v>
                </c:pt>
                <c:pt idx="2">
                  <c:v>0.43150684931506905</c:v>
                </c:pt>
                <c:pt idx="3">
                  <c:v>1.0539772727272787</c:v>
                </c:pt>
                <c:pt idx="4">
                  <c:v>0.8698795180722888</c:v>
                </c:pt>
                <c:pt idx="5">
                  <c:v>0.35189873417721401</c:v>
                </c:pt>
                <c:pt idx="6">
                  <c:v>0.31690140845070425</c:v>
                </c:pt>
                <c:pt idx="7">
                  <c:v>0.61144219308700987</c:v>
                </c:pt>
                <c:pt idx="8">
                  <c:v>0.17574511819116098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B-415B-86E0-828567E05820}"/>
            </c:ext>
          </c:extLst>
        </c:ser>
        <c:ser>
          <c:idx val="1"/>
          <c:order val="1"/>
          <c:tx>
            <c:v>4682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qPCR!$W$1:$W$9</c:f>
              <c:numCache>
                <c:formatCode>General</c:formatCode>
                <c:ptCount val="9"/>
                <c:pt idx="0">
                  <c:v>-3.5693666666666992</c:v>
                </c:pt>
                <c:pt idx="1">
                  <c:v>-0.75103333333330013</c:v>
                </c:pt>
                <c:pt idx="2">
                  <c:v>-1.3179333333333005</c:v>
                </c:pt>
                <c:pt idx="3">
                  <c:v>-3.0811666666667001</c:v>
                </c:pt>
                <c:pt idx="4">
                  <c:v>-4.0332333333333032</c:v>
                </c:pt>
                <c:pt idx="5">
                  <c:v>-1.7139333333334008</c:v>
                </c:pt>
                <c:pt idx="6">
                  <c:v>-1.7537999999999982</c:v>
                </c:pt>
                <c:pt idx="7">
                  <c:v>-1.7412666666667</c:v>
                </c:pt>
                <c:pt idx="8">
                  <c:v>-1.8935999999999993</c:v>
                </c:pt>
              </c:numCache>
            </c:numRef>
          </c:xVal>
          <c:yVal>
            <c:numRef>
              <c:f>qPCR!$X$1:$X$9</c:f>
              <c:numCache>
                <c:formatCode>General</c:formatCode>
                <c:ptCount val="9"/>
                <c:pt idx="0">
                  <c:v>7.137809187279158E-2</c:v>
                </c:pt>
                <c:pt idx="1">
                  <c:v>0.71593533487297867</c:v>
                </c:pt>
                <c:pt idx="2">
                  <c:v>0.72621809744779175</c:v>
                </c:pt>
                <c:pt idx="3">
                  <c:v>2.2872340425531948E-2</c:v>
                </c:pt>
                <c:pt idx="4">
                  <c:v>4.3333333333333331E-3</c:v>
                </c:pt>
                <c:pt idx="5">
                  <c:v>0.49184782608695493</c:v>
                </c:pt>
                <c:pt idx="6">
                  <c:v>0.39007092198581561</c:v>
                </c:pt>
                <c:pt idx="7">
                  <c:v>0.62446743761411894</c:v>
                </c:pt>
                <c:pt idx="8">
                  <c:v>0.18576860401955417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B-415B-86E0-828567E0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81168"/>
        <c:axId val="503130680"/>
      </c:scatterChart>
      <c:valAx>
        <c:axId val="6921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16S - BFP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0680"/>
        <c:crosses val="autoZero"/>
        <c:crossBetween val="midCat"/>
      </c:valAx>
      <c:valAx>
        <c:axId val="50313068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from plating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qPCR!$AA$1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qPCR!$Z$2:$Z$3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qPCR!$AA$2:$AA$3</c:f>
              <c:numCache>
                <c:formatCode>General</c:formatCode>
                <c:ptCount val="2"/>
                <c:pt idx="0">
                  <c:v>-1.6914666666666989</c:v>
                </c:pt>
                <c:pt idx="1">
                  <c:v>-1.7139333333334008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3-4894-B419-38A2D18B9990}"/>
            </c:ext>
          </c:extLst>
        </c:ser>
        <c:ser>
          <c:idx val="2"/>
          <c:order val="2"/>
          <c:tx>
            <c:strRef>
              <c:f>qPCR!$AB$1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qPCR!$Z$2:$Z$3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qPCR!$AB$2:$AB$3</c:f>
              <c:numCache>
                <c:formatCode>General</c:formatCode>
                <c:ptCount val="2"/>
                <c:pt idx="0">
                  <c:v>-2.0469333333332997</c:v>
                </c:pt>
                <c:pt idx="1">
                  <c:v>-3.5693666666666992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3-4894-B419-38A2D18B9990}"/>
            </c:ext>
          </c:extLst>
        </c:ser>
        <c:ser>
          <c:idx val="3"/>
          <c:order val="3"/>
          <c:tx>
            <c:strRef>
              <c:f>qPCR!$AC$1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qPCR!$Z$2:$Z$3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qPCR!$AC$2:$AC$3</c:f>
              <c:numCache>
                <c:formatCode>General</c:formatCode>
                <c:ptCount val="2"/>
                <c:pt idx="0">
                  <c:v>-1.1392333333334008</c:v>
                </c:pt>
                <c:pt idx="1">
                  <c:v>-0.75103333333330013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3-4894-B419-38A2D18B9990}"/>
            </c:ext>
          </c:extLst>
        </c:ser>
        <c:ser>
          <c:idx val="4"/>
          <c:order val="4"/>
          <c:tx>
            <c:strRef>
              <c:f>qPCR!$AD$1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qPCR!$Z$2:$Z$3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qPCR!$AD$2:$AD$3</c:f>
              <c:numCache>
                <c:formatCode>General</c:formatCode>
                <c:ptCount val="2"/>
                <c:pt idx="0">
                  <c:v>-1.7672666666666998</c:v>
                </c:pt>
                <c:pt idx="1">
                  <c:v>-1.3179333333333005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3-4894-B419-38A2D18B9990}"/>
            </c:ext>
          </c:extLst>
        </c:ser>
        <c:ser>
          <c:idx val="5"/>
          <c:order val="5"/>
          <c:tx>
            <c:strRef>
              <c:f>qPCR!$AE$1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qPCR!$Z$2:$Z$3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qPCR!$AE$2:$AE$3</c:f>
              <c:numCache>
                <c:formatCode>General</c:formatCode>
                <c:ptCount val="2"/>
                <c:pt idx="0">
                  <c:v>-2.4191000000000003</c:v>
                </c:pt>
                <c:pt idx="1">
                  <c:v>-3.0811666666667001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43-4894-B419-38A2D18B9990}"/>
            </c:ext>
          </c:extLst>
        </c:ser>
        <c:ser>
          <c:idx val="6"/>
          <c:order val="6"/>
          <c:tx>
            <c:strRef>
              <c:f>qPCR!$AF$1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qPCR!$Z$2:$Z$3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qPCR!$AF$2:$AF$3</c:f>
              <c:numCache>
                <c:formatCode>General</c:formatCode>
                <c:ptCount val="2"/>
                <c:pt idx="0">
                  <c:v>-2.1429000000000009</c:v>
                </c:pt>
                <c:pt idx="1">
                  <c:v>-4.0332333333333032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43-4894-B419-38A2D18B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qPCR!$Z$1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qPCR!$Z$2:$Z$3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qPCR!$Z$2:$Z$3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43-4894-B419-38A2D18B99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16S - BFP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600446</xdr:colOff>
      <xdr:row>25</xdr:row>
      <xdr:rowOff>148195</xdr:rowOff>
    </xdr:from>
    <xdr:to>
      <xdr:col>51</xdr:col>
      <xdr:colOff>358486</xdr:colOff>
      <xdr:row>61</xdr:row>
      <xdr:rowOff>115538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DD8435-BF15-77F0-C768-3F656650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225878</xdr:colOff>
      <xdr:row>6</xdr:row>
      <xdr:rowOff>92529</xdr:rowOff>
    </xdr:from>
    <xdr:to>
      <xdr:col>53</xdr:col>
      <xdr:colOff>302078</xdr:colOff>
      <xdr:row>24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14</xdr:row>
      <xdr:rowOff>110837</xdr:rowOff>
    </xdr:from>
    <xdr:to>
      <xdr:col>19</xdr:col>
      <xdr:colOff>242455</xdr:colOff>
      <xdr:row>33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546847</xdr:colOff>
      <xdr:row>6</xdr:row>
      <xdr:rowOff>80681</xdr:rowOff>
    </xdr:from>
    <xdr:to>
      <xdr:col>19</xdr:col>
      <xdr:colOff>240703</xdr:colOff>
      <xdr:row>21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286871</xdr:colOff>
      <xdr:row>6</xdr:row>
      <xdr:rowOff>98611</xdr:rowOff>
    </xdr:from>
    <xdr:to>
      <xdr:col>27</xdr:col>
      <xdr:colOff>590327</xdr:colOff>
      <xdr:row>21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381640</xdr:colOff>
      <xdr:row>33</xdr:row>
      <xdr:rowOff>69794</xdr:rowOff>
    </xdr:from>
    <xdr:to>
      <xdr:col>13</xdr:col>
      <xdr:colOff>76840</xdr:colOff>
      <xdr:row>48</xdr:row>
      <xdr:rowOff>123582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4045CE-C1D7-6E75-01F9-DCCCBDB2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595515</xdr:colOff>
      <xdr:row>22</xdr:row>
      <xdr:rowOff>81323</xdr:rowOff>
    </xdr:from>
    <xdr:to>
      <xdr:col>22</xdr:col>
      <xdr:colOff>290715</xdr:colOff>
      <xdr:row>37</xdr:row>
      <xdr:rowOff>140875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AD6558-04A1-4D58-894D-86070828D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359229</xdr:colOff>
      <xdr:row>12</xdr:row>
      <xdr:rowOff>130629</xdr:rowOff>
    </xdr:from>
    <xdr:to>
      <xdr:col>31</xdr:col>
      <xdr:colOff>449284</xdr:colOff>
      <xdr:row>30</xdr:row>
      <xdr:rowOff>117764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38BD58-943A-40CB-B312-C3D7FD388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S107"/>
  <sheetViews>
    <sheetView tabSelected="1" zoomScale="55" zoomScaleNormal="55" workbookViewId="0">
      <selection activeCell="AA24" sqref="AA24"/>
    </sheetView>
  </sheetViews>
  <sheetFormatPr defaultRowHeight="14.4" x14ac:dyDescent="0.3"/>
  <cols>
    <col min="1" max="1" width="9.21875" style="2" bestFit="1" customWidth="1"/>
    <col min="2" max="2" width="16.5546875" style="2" customWidth="1"/>
    <col min="3" max="3" width="11.5546875" style="2" bestFit="1" customWidth="1"/>
    <col min="4" max="9" width="11.5546875" style="2" customWidth="1"/>
    <col min="10" max="13" width="9.21875" style="2" bestFit="1" customWidth="1"/>
    <col min="14" max="14" width="8.88671875" style="2"/>
    <col min="15" max="15" width="9" style="2" bestFit="1" customWidth="1"/>
    <col min="16" max="16" width="11.109375" style="2" bestFit="1" customWidth="1"/>
    <col min="17" max="17" width="12.21875" style="2" bestFit="1" customWidth="1"/>
    <col min="18" max="18" width="13.33203125" style="2" bestFit="1" customWidth="1"/>
    <col min="19" max="20" width="12.5546875" style="2" bestFit="1" customWidth="1"/>
    <col min="21" max="21" width="8.88671875" style="2"/>
    <col min="22" max="22" width="13.21875" style="2" bestFit="1" customWidth="1"/>
    <col min="23" max="23" width="13.21875" style="2" customWidth="1"/>
    <col min="24" max="24" width="14.6640625" style="2" bestFit="1" customWidth="1"/>
    <col min="25" max="26" width="14.6640625" style="2" customWidth="1"/>
    <col min="27" max="28" width="9.21875" style="2" bestFit="1" customWidth="1"/>
    <col min="29" max="29" width="11" style="2" bestFit="1" customWidth="1"/>
    <col min="30" max="32" width="11" style="2" customWidth="1"/>
    <col min="33" max="34" width="13.33203125" style="2" bestFit="1" customWidth="1"/>
    <col min="35" max="35" width="11.5546875" style="2" bestFit="1" customWidth="1"/>
    <col min="36" max="38" width="8.88671875" style="2"/>
    <col min="39" max="39" width="13.44140625" style="2" bestFit="1" customWidth="1"/>
    <col min="40" max="43" width="9.109375" style="2" bestFit="1" customWidth="1"/>
    <col min="44" max="44" width="9" style="2" bestFit="1" customWidth="1"/>
    <col min="45" max="16384" width="8.88671875" style="2"/>
  </cols>
  <sheetData>
    <row r="1" spans="1:45" x14ac:dyDescent="0.3">
      <c r="A1" s="2" t="s">
        <v>4</v>
      </c>
      <c r="AA1" s="2" t="s">
        <v>1</v>
      </c>
      <c r="AB1" s="2" t="s">
        <v>6</v>
      </c>
      <c r="AC1" s="2" t="s">
        <v>7</v>
      </c>
      <c r="AD1" s="2" t="s">
        <v>13</v>
      </c>
      <c r="AE1" s="2" t="s">
        <v>24</v>
      </c>
      <c r="AF1" s="2" t="s">
        <v>25</v>
      </c>
      <c r="AG1" s="2" t="s">
        <v>4</v>
      </c>
      <c r="AH1" s="2" t="s">
        <v>14</v>
      </c>
      <c r="AI1" s="2" t="s">
        <v>5</v>
      </c>
      <c r="AJ1" s="2" t="s">
        <v>31</v>
      </c>
      <c r="AM1" s="2" t="s">
        <v>6</v>
      </c>
      <c r="AN1" s="2" t="s">
        <v>15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</row>
    <row r="2" spans="1:45" x14ac:dyDescent="0.3">
      <c r="A2" s="2" t="s">
        <v>1</v>
      </c>
      <c r="B2" s="2" t="s">
        <v>6</v>
      </c>
      <c r="C2" s="2" t="s">
        <v>7</v>
      </c>
      <c r="D2" s="2" t="s">
        <v>13</v>
      </c>
      <c r="E2" s="2" t="s">
        <v>24</v>
      </c>
      <c r="F2" s="2" t="s">
        <v>25</v>
      </c>
      <c r="G2" s="2" t="s">
        <v>16</v>
      </c>
      <c r="H2" s="2">
        <v>-3</v>
      </c>
      <c r="I2" s="2">
        <v>-4</v>
      </c>
      <c r="J2" s="2">
        <v>-5</v>
      </c>
      <c r="K2" s="2">
        <v>-6</v>
      </c>
      <c r="L2" s="2">
        <v>-7</v>
      </c>
      <c r="M2" s="2">
        <v>-8</v>
      </c>
      <c r="O2" s="2" t="s">
        <v>0</v>
      </c>
      <c r="V2" s="2" t="s">
        <v>2</v>
      </c>
      <c r="W2" s="2" t="s">
        <v>17</v>
      </c>
      <c r="X2" s="2" t="s">
        <v>26</v>
      </c>
      <c r="Y2" s="2" t="s">
        <v>27</v>
      </c>
      <c r="AA2" s="2">
        <v>0</v>
      </c>
      <c r="AB2" s="2" t="s">
        <v>8</v>
      </c>
      <c r="AC2" s="2" t="s">
        <v>12</v>
      </c>
      <c r="AD2" s="2">
        <v>0</v>
      </c>
      <c r="AE2" s="2">
        <v>0</v>
      </c>
      <c r="AF2" s="2">
        <v>0</v>
      </c>
      <c r="AG2" s="2">
        <v>1286666666.6666667</v>
      </c>
      <c r="AH2" s="2">
        <v>1140000000</v>
      </c>
      <c r="AI2" s="2">
        <f>(AG2-AH2)/AG2</f>
        <v>0.11398963730569954</v>
      </c>
      <c r="AJ2" s="2">
        <f>AH2/AG2</f>
        <v>0.88601036269430045</v>
      </c>
      <c r="AM2" s="2">
        <v>2620</v>
      </c>
      <c r="AN2" s="2">
        <v>0.68309859154929575</v>
      </c>
      <c r="AO2" s="2">
        <v>0.56338028169014087</v>
      </c>
      <c r="AP2" s="2">
        <v>0.28911564625850344</v>
      </c>
      <c r="AQ2" s="2">
        <v>0.56849315068493156</v>
      </c>
      <c r="AR2" s="2">
        <v>-5.3977272727272867E-2</v>
      </c>
      <c r="AS2" s="2">
        <v>0.13012048192771086</v>
      </c>
    </row>
    <row r="3" spans="1:45" x14ac:dyDescent="0.3">
      <c r="A3" s="2">
        <v>0</v>
      </c>
      <c r="B3" s="2" t="s">
        <v>8</v>
      </c>
      <c r="C3" s="2" t="s">
        <v>12</v>
      </c>
      <c r="D3" s="2">
        <v>0</v>
      </c>
      <c r="E3" s="2">
        <v>0</v>
      </c>
      <c r="F3" s="2">
        <v>0</v>
      </c>
      <c r="G3" s="2">
        <v>1</v>
      </c>
      <c r="H3" s="2" t="s">
        <v>3</v>
      </c>
      <c r="I3" s="2" t="s">
        <v>3</v>
      </c>
      <c r="J3" s="2">
        <v>112</v>
      </c>
      <c r="K3" s="2">
        <v>14</v>
      </c>
      <c r="L3" s="2">
        <v>2</v>
      </c>
      <c r="M3" s="2">
        <v>1</v>
      </c>
      <c r="O3" s="2" t="e">
        <f>H3*100*10^(-1*$H$2)</f>
        <v>#VALUE!</v>
      </c>
      <c r="P3" s="2" t="e">
        <f>I3*100*10^(-1*$I$2)</f>
        <v>#VALUE!</v>
      </c>
      <c r="Q3" s="2">
        <f t="shared" ref="Q3:Q32" si="0">J3*100*10^(-1*$J$2)</f>
        <v>1120000000</v>
      </c>
      <c r="R3" s="2">
        <f t="shared" ref="R3:R32" si="1">K3*100*10^(-1*$K$2)</f>
        <v>1400000000</v>
      </c>
      <c r="S3" s="2">
        <f t="shared" ref="S3:S32" si="2">L3*100*10^(-1*$L$2)</f>
        <v>2000000000</v>
      </c>
      <c r="T3" s="2">
        <f t="shared" ref="T3:T32" si="3">M3*100*10^(-1*$M$2)</f>
        <v>10000000000</v>
      </c>
      <c r="V3" s="2">
        <f>AVERAGEIF(O3:T3, "&gt;0")</f>
        <v>3630000000</v>
      </c>
      <c r="W3" s="2">
        <f>AVERAGEIF(O3:T5, "&gt;0")</f>
        <v>2346000000</v>
      </c>
      <c r="X3" s="2">
        <f>AVERAGE(Q3:Q5)</f>
        <v>1286666666.6666667</v>
      </c>
      <c r="Y3" s="2">
        <f>_xlfn.STDEV.S(Q3:Q5)/SQRT(COUNT(Q3:Q5))</f>
        <v>112150692.27507173</v>
      </c>
      <c r="AA3" s="2">
        <v>0</v>
      </c>
      <c r="AB3" s="2">
        <v>2620</v>
      </c>
      <c r="AC3" s="2" t="s">
        <v>8</v>
      </c>
      <c r="AD3" s="2">
        <v>0</v>
      </c>
      <c r="AE3" s="2">
        <v>0</v>
      </c>
      <c r="AF3" s="2">
        <v>0</v>
      </c>
      <c r="AG3" s="2">
        <v>1733333333.3333333</v>
      </c>
      <c r="AH3" s="2">
        <v>0</v>
      </c>
      <c r="AI3" s="2">
        <f t="shared" ref="AI3:AI18" si="4">(AG3-AH3)/AG3</f>
        <v>1</v>
      </c>
      <c r="AJ3" s="2">
        <f t="shared" ref="AJ3:AJ18" si="5">AH3/AG3</f>
        <v>0</v>
      </c>
      <c r="AM3" s="2">
        <v>4682</v>
      </c>
      <c r="AN3" s="2">
        <v>0.60992907801418439</v>
      </c>
      <c r="AO3" s="2">
        <v>0.92862190812720846</v>
      </c>
      <c r="AP3" s="2">
        <v>0.28406466512702072</v>
      </c>
      <c r="AQ3" s="2">
        <v>0.27378190255220419</v>
      </c>
      <c r="AR3" s="2">
        <v>0.97712765957446801</v>
      </c>
      <c r="AS3" s="2">
        <v>0.9956666666666667</v>
      </c>
    </row>
    <row r="4" spans="1:45" x14ac:dyDescent="0.3">
      <c r="A4" s="2">
        <v>0</v>
      </c>
      <c r="B4" s="2" t="s">
        <v>8</v>
      </c>
      <c r="C4" s="2" t="s">
        <v>12</v>
      </c>
      <c r="D4" s="2">
        <v>0</v>
      </c>
      <c r="E4" s="2">
        <v>0</v>
      </c>
      <c r="F4" s="2">
        <v>0</v>
      </c>
      <c r="G4" s="2">
        <v>2</v>
      </c>
      <c r="H4" s="2" t="s">
        <v>3</v>
      </c>
      <c r="I4" s="2" t="s">
        <v>3</v>
      </c>
      <c r="J4" s="2">
        <v>150</v>
      </c>
      <c r="K4" s="2">
        <v>16</v>
      </c>
      <c r="L4" s="2">
        <v>1</v>
      </c>
      <c r="M4" s="2">
        <v>0</v>
      </c>
      <c r="O4" s="2" t="e">
        <f t="shared" ref="O4:O32" si="6">H4*100*10^(-1*$H$2)</f>
        <v>#VALUE!</v>
      </c>
      <c r="P4" s="2" t="e">
        <f t="shared" ref="P4:P32" si="7">I4*100*10^(-1*$I$2)</f>
        <v>#VALUE!</v>
      </c>
      <c r="Q4" s="2">
        <f t="shared" si="0"/>
        <v>1500000000</v>
      </c>
      <c r="R4" s="2">
        <f t="shared" si="1"/>
        <v>1600000000</v>
      </c>
      <c r="S4" s="2">
        <f t="shared" si="2"/>
        <v>1000000000</v>
      </c>
      <c r="T4" s="2">
        <f t="shared" si="3"/>
        <v>0</v>
      </c>
      <c r="V4" s="2">
        <f t="shared" ref="V4:V32" si="8">AVERAGEIF(O4:T4, "&gt;0")</f>
        <v>1366666666.6666667</v>
      </c>
      <c r="AA4" s="2">
        <v>0</v>
      </c>
      <c r="AB4" s="2">
        <v>4682</v>
      </c>
      <c r="AC4" s="2" t="s">
        <v>8</v>
      </c>
      <c r="AD4" s="2">
        <v>0</v>
      </c>
      <c r="AE4" s="2">
        <v>0</v>
      </c>
      <c r="AF4" s="2">
        <v>0</v>
      </c>
      <c r="AG4" s="2">
        <v>1616666666.6666667</v>
      </c>
      <c r="AH4" s="2">
        <v>0</v>
      </c>
      <c r="AI4" s="2">
        <f t="shared" si="4"/>
        <v>1</v>
      </c>
      <c r="AJ4" s="2">
        <f t="shared" si="5"/>
        <v>0</v>
      </c>
    </row>
    <row r="5" spans="1:45" x14ac:dyDescent="0.3">
      <c r="A5" s="2">
        <v>0</v>
      </c>
      <c r="B5" s="2" t="s">
        <v>8</v>
      </c>
      <c r="C5" s="2" t="s">
        <v>12</v>
      </c>
      <c r="D5" s="2">
        <v>0</v>
      </c>
      <c r="E5" s="2">
        <v>0</v>
      </c>
      <c r="F5" s="2">
        <v>0</v>
      </c>
      <c r="G5" s="2">
        <v>3</v>
      </c>
      <c r="H5" s="2" t="s">
        <v>3</v>
      </c>
      <c r="I5" s="2" t="s">
        <v>3</v>
      </c>
      <c r="J5" s="2">
        <v>124</v>
      </c>
      <c r="K5" s="2">
        <v>16</v>
      </c>
      <c r="L5" s="2">
        <v>2</v>
      </c>
      <c r="M5" s="2">
        <v>0</v>
      </c>
      <c r="O5" s="2" t="e">
        <f t="shared" si="6"/>
        <v>#VALUE!</v>
      </c>
      <c r="P5" s="2" t="e">
        <f t="shared" si="7"/>
        <v>#VALUE!</v>
      </c>
      <c r="Q5" s="2">
        <f t="shared" si="0"/>
        <v>1240000000</v>
      </c>
      <c r="R5" s="2">
        <f t="shared" si="1"/>
        <v>1600000000</v>
      </c>
      <c r="S5" s="2">
        <f t="shared" si="2"/>
        <v>2000000000</v>
      </c>
      <c r="T5" s="2">
        <f t="shared" si="3"/>
        <v>0</v>
      </c>
      <c r="V5" s="2">
        <f t="shared" si="8"/>
        <v>1613333333.3333333</v>
      </c>
      <c r="AA5" s="2">
        <v>0</v>
      </c>
      <c r="AB5" s="2">
        <v>2620</v>
      </c>
      <c r="AC5" s="2" t="s">
        <v>12</v>
      </c>
      <c r="AD5" s="2">
        <v>0</v>
      </c>
      <c r="AE5" s="2">
        <v>0</v>
      </c>
      <c r="AF5" s="2">
        <v>0</v>
      </c>
      <c r="AG5" s="2">
        <v>1316666666.6666667</v>
      </c>
      <c r="AH5" s="2">
        <v>463333333.33333331</v>
      </c>
      <c r="AI5" s="2">
        <f t="shared" si="4"/>
        <v>0.64810126582278493</v>
      </c>
      <c r="AJ5" s="2">
        <f t="shared" si="5"/>
        <v>0.35189873417721518</v>
      </c>
    </row>
    <row r="6" spans="1:45" x14ac:dyDescent="0.3">
      <c r="A6" s="2">
        <v>0</v>
      </c>
      <c r="B6" s="2">
        <v>2620</v>
      </c>
      <c r="C6" s="2" t="s">
        <v>8</v>
      </c>
      <c r="D6" s="2">
        <v>0</v>
      </c>
      <c r="E6" s="2">
        <v>0</v>
      </c>
      <c r="F6" s="2">
        <v>0</v>
      </c>
      <c r="G6" s="2">
        <v>1</v>
      </c>
      <c r="H6" s="2" t="s">
        <v>3</v>
      </c>
      <c r="I6" s="2" t="s">
        <v>3</v>
      </c>
      <c r="J6" s="2">
        <v>177</v>
      </c>
      <c r="K6" s="2">
        <v>30</v>
      </c>
      <c r="L6" s="2">
        <v>2</v>
      </c>
      <c r="M6" s="2">
        <v>1</v>
      </c>
      <c r="O6" s="2" t="e">
        <f t="shared" si="6"/>
        <v>#VALUE!</v>
      </c>
      <c r="P6" s="2" t="e">
        <f t="shared" si="7"/>
        <v>#VALUE!</v>
      </c>
      <c r="Q6" s="2">
        <f t="shared" si="0"/>
        <v>1770000000</v>
      </c>
      <c r="R6" s="2">
        <f t="shared" si="1"/>
        <v>3000000000</v>
      </c>
      <c r="S6" s="2">
        <f t="shared" si="2"/>
        <v>2000000000</v>
      </c>
      <c r="T6" s="2">
        <f t="shared" si="3"/>
        <v>10000000000</v>
      </c>
      <c r="V6" s="2">
        <f t="shared" si="8"/>
        <v>4192500000</v>
      </c>
      <c r="W6" s="2">
        <f>AVERAGEIF(O6:T8, "&gt;0")</f>
        <v>3818181818.181818</v>
      </c>
      <c r="X6" s="2">
        <f>AVERAGE(Q6:Q8)</f>
        <v>1733333333.3333333</v>
      </c>
      <c r="Y6" s="2">
        <f>_xlfn.STDEV.S(Q6:Q8)/SQRT(COUNT(Q6:Q8))</f>
        <v>36666666.666666664</v>
      </c>
      <c r="AA6" s="2">
        <v>0</v>
      </c>
      <c r="AB6" s="2">
        <v>4682</v>
      </c>
      <c r="AC6" s="2" t="s">
        <v>12</v>
      </c>
      <c r="AD6" s="2">
        <v>0</v>
      </c>
      <c r="AE6" s="2">
        <v>0</v>
      </c>
      <c r="AF6" s="2">
        <v>0</v>
      </c>
      <c r="AG6" s="2">
        <v>122666666.66666667</v>
      </c>
      <c r="AH6" s="2">
        <v>60333333.333333336</v>
      </c>
      <c r="AI6" s="2">
        <f t="shared" si="4"/>
        <v>0.50815217391304346</v>
      </c>
      <c r="AJ6" s="2">
        <f t="shared" si="5"/>
        <v>0.49184782608695654</v>
      </c>
    </row>
    <row r="7" spans="1:45" x14ac:dyDescent="0.3">
      <c r="A7" s="2">
        <v>0</v>
      </c>
      <c r="B7" s="2">
        <v>2620</v>
      </c>
      <c r="C7" s="2" t="s">
        <v>8</v>
      </c>
      <c r="D7" s="2">
        <v>0</v>
      </c>
      <c r="E7" s="2">
        <v>0</v>
      </c>
      <c r="F7" s="2">
        <v>0</v>
      </c>
      <c r="G7" s="2">
        <v>2</v>
      </c>
      <c r="H7" s="2" t="s">
        <v>3</v>
      </c>
      <c r="I7" s="2" t="s">
        <v>3</v>
      </c>
      <c r="J7" s="2">
        <v>166</v>
      </c>
      <c r="K7" s="2">
        <v>30</v>
      </c>
      <c r="L7" s="2">
        <v>1</v>
      </c>
      <c r="M7" s="2">
        <v>0</v>
      </c>
      <c r="O7" s="2" t="e">
        <f t="shared" si="6"/>
        <v>#VALUE!</v>
      </c>
      <c r="P7" s="2" t="e">
        <f t="shared" si="7"/>
        <v>#VALUE!</v>
      </c>
      <c r="Q7" s="2">
        <f t="shared" si="0"/>
        <v>1660000000</v>
      </c>
      <c r="R7" s="2">
        <f t="shared" si="1"/>
        <v>3000000000</v>
      </c>
      <c r="S7" s="2">
        <f t="shared" si="2"/>
        <v>1000000000</v>
      </c>
      <c r="T7" s="2">
        <f t="shared" si="3"/>
        <v>0</v>
      </c>
      <c r="V7" s="2">
        <f t="shared" si="8"/>
        <v>1886666666.6666667</v>
      </c>
      <c r="AA7" s="2">
        <v>0</v>
      </c>
      <c r="AB7" s="2" t="s">
        <v>29</v>
      </c>
      <c r="AC7" s="2" t="s">
        <v>12</v>
      </c>
      <c r="AD7" s="2">
        <v>0</v>
      </c>
      <c r="AE7" s="2">
        <v>0</v>
      </c>
      <c r="AF7" s="2">
        <v>0</v>
      </c>
      <c r="AG7" s="2">
        <v>1420000000</v>
      </c>
      <c r="AH7" s="2">
        <v>450000000</v>
      </c>
      <c r="AI7" s="2">
        <f t="shared" si="4"/>
        <v>0.68309859154929575</v>
      </c>
      <c r="AJ7" s="2">
        <f t="shared" si="5"/>
        <v>0.31690140845070425</v>
      </c>
    </row>
    <row r="8" spans="1:45" x14ac:dyDescent="0.3">
      <c r="A8" s="2">
        <v>0</v>
      </c>
      <c r="B8" s="2">
        <v>2620</v>
      </c>
      <c r="C8" s="2" t="s">
        <v>8</v>
      </c>
      <c r="D8" s="2">
        <v>0</v>
      </c>
      <c r="E8" s="2">
        <v>0</v>
      </c>
      <c r="F8" s="2">
        <v>0</v>
      </c>
      <c r="G8" s="2">
        <v>3</v>
      </c>
      <c r="H8" s="2" t="s">
        <v>3</v>
      </c>
      <c r="I8" s="2" t="s">
        <v>3</v>
      </c>
      <c r="J8" s="2">
        <v>177</v>
      </c>
      <c r="K8" s="2">
        <v>18</v>
      </c>
      <c r="L8" s="2">
        <v>6</v>
      </c>
      <c r="M8" s="2">
        <v>1</v>
      </c>
      <c r="O8" s="2" t="e">
        <f t="shared" si="6"/>
        <v>#VALUE!</v>
      </c>
      <c r="P8" s="2" t="e">
        <f t="shared" si="7"/>
        <v>#VALUE!</v>
      </c>
      <c r="Q8" s="2">
        <f t="shared" si="0"/>
        <v>1770000000</v>
      </c>
      <c r="R8" s="2">
        <f t="shared" si="1"/>
        <v>1800000000</v>
      </c>
      <c r="S8" s="2">
        <f t="shared" si="2"/>
        <v>6000000000</v>
      </c>
      <c r="T8" s="2">
        <f t="shared" si="3"/>
        <v>10000000000</v>
      </c>
      <c r="V8" s="2">
        <f t="shared" si="8"/>
        <v>4892500000</v>
      </c>
      <c r="AA8" s="2">
        <v>0</v>
      </c>
      <c r="AB8" s="2" t="s">
        <v>30</v>
      </c>
      <c r="AC8" s="2" t="s">
        <v>12</v>
      </c>
      <c r="AD8" s="2">
        <v>0</v>
      </c>
      <c r="AE8" s="2">
        <v>0</v>
      </c>
      <c r="AF8" s="2">
        <v>0</v>
      </c>
      <c r="AG8" s="2">
        <v>141000000</v>
      </c>
      <c r="AH8" s="2">
        <v>55000000</v>
      </c>
      <c r="AI8" s="2">
        <f t="shared" si="4"/>
        <v>0.60992907801418439</v>
      </c>
      <c r="AJ8" s="2">
        <f t="shared" si="5"/>
        <v>0.39007092198581561</v>
      </c>
    </row>
    <row r="9" spans="1:45" x14ac:dyDescent="0.3">
      <c r="A9" s="2">
        <v>0</v>
      </c>
      <c r="B9" s="2">
        <v>4682</v>
      </c>
      <c r="C9" s="2" t="s">
        <v>8</v>
      </c>
      <c r="D9" s="2">
        <v>0</v>
      </c>
      <c r="E9" s="2">
        <v>0</v>
      </c>
      <c r="F9" s="2">
        <v>0</v>
      </c>
      <c r="G9" s="2">
        <v>1</v>
      </c>
      <c r="H9" s="2" t="s">
        <v>3</v>
      </c>
      <c r="I9" s="2" t="s">
        <v>3</v>
      </c>
      <c r="J9" s="2">
        <v>158</v>
      </c>
      <c r="K9" s="2">
        <v>17</v>
      </c>
      <c r="L9" s="2">
        <v>3</v>
      </c>
      <c r="M9" s="2">
        <v>0</v>
      </c>
      <c r="O9" s="2" t="e">
        <f t="shared" si="6"/>
        <v>#VALUE!</v>
      </c>
      <c r="P9" s="2" t="e">
        <f t="shared" si="7"/>
        <v>#VALUE!</v>
      </c>
      <c r="Q9" s="2">
        <f t="shared" si="0"/>
        <v>1580000000</v>
      </c>
      <c r="R9" s="2">
        <f t="shared" si="1"/>
        <v>1700000000</v>
      </c>
      <c r="S9" s="2">
        <f t="shared" si="2"/>
        <v>3000000000</v>
      </c>
      <c r="T9" s="2">
        <f t="shared" si="3"/>
        <v>0</v>
      </c>
      <c r="V9" s="2">
        <f t="shared" si="8"/>
        <v>2093333333.3333333</v>
      </c>
      <c r="W9" s="2">
        <f>AVERAGEIF(O9:T11, "&gt;0")</f>
        <v>3331818181.818182</v>
      </c>
      <c r="X9" s="2">
        <f>AVERAGE(Q9:Q11)</f>
        <v>1616666666.6666667</v>
      </c>
      <c r="Y9" s="2">
        <f>_xlfn.STDEV.S(Q9:Q11)/SQRT(COUNT(Q9:Q11))</f>
        <v>63333333.333333336</v>
      </c>
      <c r="AA9" s="2">
        <v>24</v>
      </c>
      <c r="AB9" s="2">
        <v>2620</v>
      </c>
      <c r="AC9" s="2" t="s">
        <v>12</v>
      </c>
      <c r="AD9" s="2">
        <v>0</v>
      </c>
      <c r="AE9" s="2">
        <v>0</v>
      </c>
      <c r="AF9" s="2">
        <v>0</v>
      </c>
      <c r="AG9" s="2">
        <v>2130000000</v>
      </c>
      <c r="AH9" s="2">
        <v>930000000</v>
      </c>
      <c r="AI9" s="2">
        <f t="shared" si="4"/>
        <v>0.56338028169014087</v>
      </c>
      <c r="AJ9" s="2">
        <f t="shared" si="5"/>
        <v>0.43661971830985913</v>
      </c>
    </row>
    <row r="10" spans="1:45" x14ac:dyDescent="0.3">
      <c r="A10" s="2">
        <v>0</v>
      </c>
      <c r="B10" s="2">
        <v>4682</v>
      </c>
      <c r="C10" s="2" t="s">
        <v>8</v>
      </c>
      <c r="D10" s="2">
        <v>0</v>
      </c>
      <c r="E10" s="2">
        <v>0</v>
      </c>
      <c r="F10" s="2">
        <v>0</v>
      </c>
      <c r="G10" s="2">
        <v>2</v>
      </c>
      <c r="H10" s="2" t="s">
        <v>3</v>
      </c>
      <c r="I10" s="2" t="s">
        <v>3</v>
      </c>
      <c r="J10" s="2">
        <v>153</v>
      </c>
      <c r="K10" s="2">
        <v>14</v>
      </c>
      <c r="L10" s="2">
        <v>2</v>
      </c>
      <c r="M10" s="2">
        <v>1</v>
      </c>
      <c r="O10" s="2" t="e">
        <f t="shared" si="6"/>
        <v>#VALUE!</v>
      </c>
      <c r="P10" s="2" t="e">
        <f t="shared" si="7"/>
        <v>#VALUE!</v>
      </c>
      <c r="Q10" s="2">
        <f t="shared" si="0"/>
        <v>1530000000</v>
      </c>
      <c r="R10" s="2">
        <f t="shared" si="1"/>
        <v>1400000000</v>
      </c>
      <c r="S10" s="2">
        <f t="shared" si="2"/>
        <v>2000000000</v>
      </c>
      <c r="T10" s="2">
        <f t="shared" si="3"/>
        <v>10000000000</v>
      </c>
      <c r="V10" s="2">
        <f t="shared" si="8"/>
        <v>3732500000</v>
      </c>
      <c r="AA10" s="2">
        <v>24</v>
      </c>
      <c r="AB10" s="2">
        <v>2620</v>
      </c>
      <c r="AC10" s="2" t="s">
        <v>12</v>
      </c>
      <c r="AD10" s="2">
        <v>5</v>
      </c>
      <c r="AE10" s="2">
        <v>0</v>
      </c>
      <c r="AF10" s="2">
        <v>0</v>
      </c>
      <c r="AG10" s="2">
        <v>1960000000</v>
      </c>
      <c r="AH10" s="2">
        <v>1393333333.3333333</v>
      </c>
      <c r="AI10" s="2">
        <f>(AG10-AH10)/AG10</f>
        <v>0.28911564625850344</v>
      </c>
      <c r="AJ10" s="2">
        <f t="shared" si="5"/>
        <v>0.71088435374149661</v>
      </c>
    </row>
    <row r="11" spans="1:45" x14ac:dyDescent="0.3">
      <c r="A11" s="2">
        <v>0</v>
      </c>
      <c r="B11" s="2">
        <v>4682</v>
      </c>
      <c r="C11" s="2" t="s">
        <v>8</v>
      </c>
      <c r="D11" s="2">
        <v>0</v>
      </c>
      <c r="E11" s="2">
        <v>0</v>
      </c>
      <c r="F11" s="2">
        <v>0</v>
      </c>
      <c r="G11" s="2">
        <v>3</v>
      </c>
      <c r="H11" s="2" t="s">
        <v>3</v>
      </c>
      <c r="I11" s="2" t="s">
        <v>3</v>
      </c>
      <c r="J11" s="2">
        <v>174</v>
      </c>
      <c r="K11" s="2">
        <v>17</v>
      </c>
      <c r="L11" s="2">
        <v>2</v>
      </c>
      <c r="M11" s="2">
        <v>1</v>
      </c>
      <c r="O11" s="2" t="e">
        <f t="shared" si="6"/>
        <v>#VALUE!</v>
      </c>
      <c r="P11" s="2" t="e">
        <f t="shared" si="7"/>
        <v>#VALUE!</v>
      </c>
      <c r="Q11" s="2">
        <f t="shared" si="0"/>
        <v>1740000000</v>
      </c>
      <c r="R11" s="2">
        <f t="shared" si="1"/>
        <v>1700000000</v>
      </c>
      <c r="S11" s="2">
        <f t="shared" si="2"/>
        <v>2000000000</v>
      </c>
      <c r="T11" s="2">
        <f t="shared" si="3"/>
        <v>10000000000</v>
      </c>
      <c r="V11" s="2">
        <f t="shared" si="8"/>
        <v>3860000000</v>
      </c>
      <c r="AA11" s="2">
        <v>24</v>
      </c>
      <c r="AB11" s="2">
        <v>2620</v>
      </c>
      <c r="AC11" s="2" t="s">
        <v>12</v>
      </c>
      <c r="AD11" s="2">
        <v>5</v>
      </c>
      <c r="AE11" s="2">
        <v>2</v>
      </c>
      <c r="AF11" s="2">
        <v>0</v>
      </c>
      <c r="AG11" s="2">
        <v>2433333333.3333335</v>
      </c>
      <c r="AH11" s="2">
        <v>1050000000</v>
      </c>
      <c r="AI11" s="2">
        <f t="shared" si="4"/>
        <v>0.56849315068493156</v>
      </c>
      <c r="AJ11" s="2">
        <f t="shared" si="5"/>
        <v>0.43150684931506844</v>
      </c>
    </row>
    <row r="12" spans="1:45" x14ac:dyDescent="0.3">
      <c r="A12" s="2">
        <v>0</v>
      </c>
      <c r="B12" s="2">
        <v>2620</v>
      </c>
      <c r="C12" s="2" t="s">
        <v>12</v>
      </c>
      <c r="D12" s="2">
        <v>0</v>
      </c>
      <c r="E12" s="2">
        <v>0</v>
      </c>
      <c r="F12" s="2">
        <v>0</v>
      </c>
      <c r="G12" s="2">
        <v>1</v>
      </c>
      <c r="H12" s="2" t="s">
        <v>3</v>
      </c>
      <c r="I12" s="2" t="s">
        <v>3</v>
      </c>
      <c r="J12" s="2">
        <v>123</v>
      </c>
      <c r="K12" s="2">
        <v>19</v>
      </c>
      <c r="L12" s="2">
        <v>2</v>
      </c>
      <c r="M12" s="2">
        <v>0</v>
      </c>
      <c r="O12" s="2" t="e">
        <f t="shared" si="6"/>
        <v>#VALUE!</v>
      </c>
      <c r="P12" s="2" t="e">
        <f t="shared" si="7"/>
        <v>#VALUE!</v>
      </c>
      <c r="Q12" s="2">
        <f t="shared" si="0"/>
        <v>1230000000</v>
      </c>
      <c r="R12" s="2">
        <f t="shared" si="1"/>
        <v>1900000000</v>
      </c>
      <c r="S12" s="2">
        <f t="shared" si="2"/>
        <v>2000000000</v>
      </c>
      <c r="T12" s="2">
        <f t="shared" si="3"/>
        <v>0</v>
      </c>
      <c r="V12" s="2">
        <f t="shared" si="8"/>
        <v>1710000000</v>
      </c>
      <c r="W12" s="2">
        <f>AVERAGEIF(O12:T14, "&gt;0")</f>
        <v>3407142857.1428571</v>
      </c>
      <c r="X12" s="2">
        <f>AVERAGE(Q12:Q14)</f>
        <v>1316666666.6666667</v>
      </c>
      <c r="Y12" s="2">
        <f>_xlfn.STDEV.S(Q12:Q14)/SQRT(COUNT(Q12:Q14))</f>
        <v>46666666.666666672</v>
      </c>
      <c r="AA12" s="2">
        <v>24</v>
      </c>
      <c r="AB12" s="2">
        <v>2620</v>
      </c>
      <c r="AC12" s="2" t="s">
        <v>12</v>
      </c>
      <c r="AD12" s="2">
        <v>5</v>
      </c>
      <c r="AE12" s="2">
        <v>2</v>
      </c>
      <c r="AF12" s="2">
        <v>2</v>
      </c>
      <c r="AG12" s="2">
        <v>1173333333.3333333</v>
      </c>
      <c r="AH12" s="2">
        <v>1236666666.6666667</v>
      </c>
      <c r="AI12" s="2">
        <f>(AG12-AH12)/AG12</f>
        <v>-5.3977272727272867E-2</v>
      </c>
      <c r="AJ12" s="2">
        <f t="shared" si="5"/>
        <v>1.0539772727272729</v>
      </c>
    </row>
    <row r="13" spans="1:45" x14ac:dyDescent="0.3">
      <c r="A13" s="2">
        <v>0</v>
      </c>
      <c r="B13" s="2">
        <v>2620</v>
      </c>
      <c r="C13" s="2" t="s">
        <v>12</v>
      </c>
      <c r="D13" s="2">
        <v>0</v>
      </c>
      <c r="E13" s="2">
        <v>0</v>
      </c>
      <c r="F13" s="2">
        <v>0</v>
      </c>
      <c r="G13" s="2">
        <v>2</v>
      </c>
      <c r="H13" s="2" t="s">
        <v>3</v>
      </c>
      <c r="I13" s="2" t="s">
        <v>3</v>
      </c>
      <c r="J13" s="2">
        <v>139</v>
      </c>
      <c r="K13" s="2">
        <v>8</v>
      </c>
      <c r="L13" s="2">
        <v>0</v>
      </c>
      <c r="M13" s="2">
        <v>0</v>
      </c>
      <c r="O13" s="2" t="e">
        <f t="shared" si="6"/>
        <v>#VALUE!</v>
      </c>
      <c r="P13" s="2" t="e">
        <f t="shared" si="7"/>
        <v>#VALUE!</v>
      </c>
      <c r="Q13" s="2">
        <f t="shared" si="0"/>
        <v>1390000000</v>
      </c>
      <c r="R13" s="2">
        <f t="shared" si="1"/>
        <v>800000000</v>
      </c>
      <c r="S13" s="2">
        <f t="shared" si="2"/>
        <v>0</v>
      </c>
      <c r="T13" s="2">
        <f t="shared" si="3"/>
        <v>0</v>
      </c>
      <c r="V13" s="2">
        <f t="shared" si="8"/>
        <v>1095000000</v>
      </c>
      <c r="AA13" s="2">
        <v>24</v>
      </c>
      <c r="AB13" s="2">
        <v>2620</v>
      </c>
      <c r="AC13" s="2" t="s">
        <v>12</v>
      </c>
      <c r="AD13" s="2">
        <v>5</v>
      </c>
      <c r="AE13" s="2">
        <v>2</v>
      </c>
      <c r="AF13" s="2">
        <v>4</v>
      </c>
      <c r="AG13" s="2">
        <v>1383333333.3333333</v>
      </c>
      <c r="AH13" s="2">
        <v>1203333333.3333333</v>
      </c>
      <c r="AI13" s="2">
        <f t="shared" si="4"/>
        <v>0.13012048192771086</v>
      </c>
      <c r="AJ13" s="2">
        <f t="shared" si="5"/>
        <v>0.86987951807228914</v>
      </c>
    </row>
    <row r="14" spans="1:45" x14ac:dyDescent="0.3">
      <c r="A14" s="2">
        <v>0</v>
      </c>
      <c r="B14" s="2">
        <v>2620</v>
      </c>
      <c r="C14" s="2" t="s">
        <v>12</v>
      </c>
      <c r="D14" s="2">
        <v>0</v>
      </c>
      <c r="E14" s="2">
        <v>0</v>
      </c>
      <c r="F14" s="2">
        <v>0</v>
      </c>
      <c r="G14" s="2">
        <v>3</v>
      </c>
      <c r="H14" s="2" t="s">
        <v>3</v>
      </c>
      <c r="I14" s="2" t="s">
        <v>3</v>
      </c>
      <c r="J14" s="2">
        <v>133</v>
      </c>
      <c r="K14" s="2">
        <v>152</v>
      </c>
      <c r="L14" s="2">
        <v>0</v>
      </c>
      <c r="M14" s="2">
        <v>0</v>
      </c>
      <c r="O14" s="2" t="e">
        <f t="shared" si="6"/>
        <v>#VALUE!</v>
      </c>
      <c r="P14" s="2" t="e">
        <f t="shared" si="7"/>
        <v>#VALUE!</v>
      </c>
      <c r="Q14" s="2">
        <f t="shared" si="0"/>
        <v>1330000000</v>
      </c>
      <c r="R14" s="2">
        <f t="shared" si="1"/>
        <v>15200000000</v>
      </c>
      <c r="S14" s="2">
        <f t="shared" si="2"/>
        <v>0</v>
      </c>
      <c r="T14" s="2">
        <f t="shared" si="3"/>
        <v>0</v>
      </c>
      <c r="V14" s="2">
        <f t="shared" si="8"/>
        <v>8265000000</v>
      </c>
      <c r="AA14" s="2">
        <v>24</v>
      </c>
      <c r="AB14" s="2">
        <v>4682</v>
      </c>
      <c r="AC14" s="2" t="s">
        <v>12</v>
      </c>
      <c r="AD14" s="2">
        <v>0</v>
      </c>
      <c r="AE14" s="2">
        <v>0</v>
      </c>
      <c r="AF14" s="2">
        <v>0</v>
      </c>
      <c r="AG14" s="2">
        <v>1886666666.6666667</v>
      </c>
      <c r="AH14" s="2">
        <v>134666666.66666666</v>
      </c>
      <c r="AI14" s="2">
        <f t="shared" si="4"/>
        <v>0.92862190812720846</v>
      </c>
      <c r="AJ14" s="2">
        <f t="shared" si="5"/>
        <v>7.137809187279151E-2</v>
      </c>
    </row>
    <row r="15" spans="1:45" x14ac:dyDescent="0.3">
      <c r="A15" s="2">
        <v>0</v>
      </c>
      <c r="B15" s="2">
        <v>4682</v>
      </c>
      <c r="C15" s="2" t="s">
        <v>12</v>
      </c>
      <c r="D15" s="2">
        <v>0</v>
      </c>
      <c r="E15" s="2">
        <v>0</v>
      </c>
      <c r="F15" s="2">
        <v>0</v>
      </c>
      <c r="G15" s="2">
        <v>1</v>
      </c>
      <c r="H15" s="2" t="s">
        <v>3</v>
      </c>
      <c r="I15" s="2">
        <v>108</v>
      </c>
      <c r="J15" s="2">
        <v>26</v>
      </c>
      <c r="K15" s="2">
        <v>1</v>
      </c>
      <c r="L15" s="2">
        <v>0</v>
      </c>
      <c r="M15" s="2">
        <v>0</v>
      </c>
      <c r="O15" s="2" t="e">
        <f t="shared" si="6"/>
        <v>#VALUE!</v>
      </c>
      <c r="P15" s="2">
        <f t="shared" si="7"/>
        <v>108000000</v>
      </c>
      <c r="Q15" s="2">
        <f t="shared" si="0"/>
        <v>260000000</v>
      </c>
      <c r="R15" s="2">
        <f t="shared" si="1"/>
        <v>100000000</v>
      </c>
      <c r="S15" s="2">
        <f t="shared" si="2"/>
        <v>0</v>
      </c>
      <c r="T15" s="2">
        <f t="shared" si="3"/>
        <v>0</v>
      </c>
      <c r="V15" s="2">
        <f t="shared" si="8"/>
        <v>156000000</v>
      </c>
      <c r="W15" s="2">
        <f>AVERAGEIF(O15:T17, "&gt;0")</f>
        <v>166857142.85714287</v>
      </c>
      <c r="X15" s="2">
        <f>AVERAGE(P15:P17)</f>
        <v>122666666.66666667</v>
      </c>
      <c r="Y15" s="2">
        <f>_xlfn.STDEV.S(P15:P17)/SQRT(COUNT(P15:P17))</f>
        <v>9333333.3333333097</v>
      </c>
      <c r="AA15" s="2">
        <v>24</v>
      </c>
      <c r="AB15" s="2">
        <v>4682</v>
      </c>
      <c r="AC15" s="2" t="s">
        <v>12</v>
      </c>
      <c r="AD15" s="2">
        <v>5</v>
      </c>
      <c r="AE15" s="2">
        <v>0</v>
      </c>
      <c r="AF15" s="2">
        <v>0</v>
      </c>
      <c r="AG15" s="2">
        <v>1443333333.3333333</v>
      </c>
      <c r="AH15" s="2">
        <v>1033333333.3333334</v>
      </c>
      <c r="AI15" s="2">
        <f t="shared" si="4"/>
        <v>0.28406466512702072</v>
      </c>
      <c r="AJ15" s="2">
        <f t="shared" si="5"/>
        <v>0.71593533487297933</v>
      </c>
    </row>
    <row r="16" spans="1:45" x14ac:dyDescent="0.3">
      <c r="A16" s="2">
        <v>0</v>
      </c>
      <c r="B16" s="2">
        <v>4682</v>
      </c>
      <c r="C16" s="2" t="s">
        <v>12</v>
      </c>
      <c r="D16" s="2">
        <v>0</v>
      </c>
      <c r="E16" s="2">
        <v>0</v>
      </c>
      <c r="F16" s="2">
        <v>0</v>
      </c>
      <c r="G16" s="2">
        <v>2</v>
      </c>
      <c r="H16" s="2" t="s">
        <v>3</v>
      </c>
      <c r="I16" s="2">
        <v>120</v>
      </c>
      <c r="J16" s="2">
        <v>24</v>
      </c>
      <c r="K16" s="2">
        <v>0</v>
      </c>
      <c r="L16" s="2">
        <v>0</v>
      </c>
      <c r="M16" s="2">
        <v>0</v>
      </c>
      <c r="O16" s="2" t="e">
        <f t="shared" si="6"/>
        <v>#VALUE!</v>
      </c>
      <c r="P16" s="2">
        <f t="shared" si="7"/>
        <v>120000000</v>
      </c>
      <c r="Q16" s="2">
        <f t="shared" si="0"/>
        <v>240000000</v>
      </c>
      <c r="R16" s="2">
        <f t="shared" si="1"/>
        <v>0</v>
      </c>
      <c r="S16" s="2">
        <f t="shared" si="2"/>
        <v>0</v>
      </c>
      <c r="T16" s="2">
        <f t="shared" si="3"/>
        <v>0</v>
      </c>
      <c r="V16" s="2">
        <f t="shared" si="8"/>
        <v>180000000</v>
      </c>
      <c r="AA16" s="2">
        <v>24</v>
      </c>
      <c r="AB16" s="2">
        <v>4682</v>
      </c>
      <c r="AC16" s="2" t="s">
        <v>12</v>
      </c>
      <c r="AD16" s="2">
        <v>5</v>
      </c>
      <c r="AE16" s="2">
        <v>2</v>
      </c>
      <c r="AF16" s="2">
        <v>0</v>
      </c>
      <c r="AG16" s="2">
        <v>1436666666.6666667</v>
      </c>
      <c r="AH16" s="2">
        <v>1043333333.3333334</v>
      </c>
      <c r="AI16" s="2">
        <f t="shared" si="4"/>
        <v>0.27378190255220419</v>
      </c>
      <c r="AJ16" s="2">
        <f t="shared" si="5"/>
        <v>0.72621809744779586</v>
      </c>
    </row>
    <row r="17" spans="1:36" x14ac:dyDescent="0.3">
      <c r="A17" s="2">
        <v>0</v>
      </c>
      <c r="B17" s="2">
        <v>4682</v>
      </c>
      <c r="C17" s="2" t="s">
        <v>12</v>
      </c>
      <c r="D17" s="2">
        <v>0</v>
      </c>
      <c r="E17" s="2">
        <v>0</v>
      </c>
      <c r="F17" s="2">
        <v>0</v>
      </c>
      <c r="G17" s="2">
        <v>3</v>
      </c>
      <c r="H17" s="2" t="s">
        <v>3</v>
      </c>
      <c r="I17" s="2">
        <v>140</v>
      </c>
      <c r="J17" s="2">
        <v>20</v>
      </c>
      <c r="K17" s="2">
        <v>0</v>
      </c>
      <c r="L17" s="2">
        <v>0</v>
      </c>
      <c r="M17" s="2">
        <v>0</v>
      </c>
      <c r="O17" s="2" t="e">
        <f t="shared" si="6"/>
        <v>#VALUE!</v>
      </c>
      <c r="P17" s="2">
        <f t="shared" si="7"/>
        <v>140000000</v>
      </c>
      <c r="Q17" s="2">
        <f t="shared" si="0"/>
        <v>200000000</v>
      </c>
      <c r="R17" s="2">
        <f t="shared" si="1"/>
        <v>0</v>
      </c>
      <c r="S17" s="2">
        <f t="shared" si="2"/>
        <v>0</v>
      </c>
      <c r="T17" s="2">
        <f t="shared" si="3"/>
        <v>0</v>
      </c>
      <c r="V17" s="2">
        <f t="shared" si="8"/>
        <v>170000000</v>
      </c>
      <c r="AA17" s="2">
        <v>24</v>
      </c>
      <c r="AB17" s="2">
        <v>4682</v>
      </c>
      <c r="AC17" s="2" t="s">
        <v>12</v>
      </c>
      <c r="AD17" s="2">
        <v>5</v>
      </c>
      <c r="AE17" s="2">
        <v>2</v>
      </c>
      <c r="AF17" s="2">
        <v>2</v>
      </c>
      <c r="AG17" s="2">
        <v>313333333.33333331</v>
      </c>
      <c r="AH17" s="2">
        <v>7166666.666666667</v>
      </c>
      <c r="AI17" s="2">
        <f t="shared" si="4"/>
        <v>0.97712765957446801</v>
      </c>
      <c r="AJ17" s="2">
        <f t="shared" si="5"/>
        <v>2.2872340425531917E-2</v>
      </c>
    </row>
    <row r="18" spans="1:36" x14ac:dyDescent="0.3">
      <c r="A18" s="2">
        <v>0</v>
      </c>
      <c r="B18" s="2" t="s">
        <v>18</v>
      </c>
      <c r="C18" s="2" t="s">
        <v>12</v>
      </c>
      <c r="D18" s="2">
        <v>0</v>
      </c>
      <c r="E18" s="2">
        <v>0</v>
      </c>
      <c r="F18" s="2">
        <v>0</v>
      </c>
      <c r="G18" s="2">
        <v>1</v>
      </c>
      <c r="H18" s="2" t="s">
        <v>3</v>
      </c>
      <c r="I18" s="2" t="s">
        <v>3</v>
      </c>
      <c r="K18" s="2">
        <v>16</v>
      </c>
      <c r="L18" s="2">
        <v>1</v>
      </c>
      <c r="M18" s="2">
        <v>0</v>
      </c>
      <c r="O18" s="2" t="e">
        <f t="shared" si="6"/>
        <v>#VALUE!</v>
      </c>
      <c r="P18" s="2" t="e">
        <f t="shared" si="7"/>
        <v>#VALUE!</v>
      </c>
      <c r="R18" s="2">
        <f t="shared" si="1"/>
        <v>1600000000</v>
      </c>
      <c r="S18" s="2">
        <f t="shared" si="2"/>
        <v>1000000000</v>
      </c>
      <c r="T18" s="2">
        <f t="shared" si="3"/>
        <v>0</v>
      </c>
      <c r="V18" s="2">
        <f t="shared" si="8"/>
        <v>1300000000</v>
      </c>
      <c r="W18" s="2">
        <f>AVERAGEIF(O18:T20, "&gt;0")</f>
        <v>1517500000</v>
      </c>
      <c r="X18" s="2">
        <f>AVERAGE(Q18:Q20)</f>
        <v>1420000000</v>
      </c>
      <c r="Y18" s="2">
        <f>_xlfn.STDEV.S(Q18:Q20)/SQRT(COUNT(Q18:Q20))</f>
        <v>50000000</v>
      </c>
      <c r="AA18" s="2">
        <v>24</v>
      </c>
      <c r="AB18" s="2">
        <v>4682</v>
      </c>
      <c r="AC18" s="2" t="s">
        <v>12</v>
      </c>
      <c r="AD18" s="2">
        <v>5</v>
      </c>
      <c r="AE18" s="2">
        <v>2</v>
      </c>
      <c r="AF18" s="2">
        <v>4</v>
      </c>
      <c r="AG18" s="2">
        <v>300000000</v>
      </c>
      <c r="AH18" s="2">
        <v>1300000</v>
      </c>
      <c r="AI18" s="2">
        <f t="shared" si="4"/>
        <v>0.9956666666666667</v>
      </c>
      <c r="AJ18" s="2">
        <f t="shared" si="5"/>
        <v>4.3333333333333331E-3</v>
      </c>
    </row>
    <row r="19" spans="1:36" x14ac:dyDescent="0.3">
      <c r="A19" s="2">
        <v>0</v>
      </c>
      <c r="B19" s="2" t="s">
        <v>19</v>
      </c>
      <c r="C19" s="2" t="s">
        <v>12</v>
      </c>
      <c r="D19" s="2">
        <v>0</v>
      </c>
      <c r="E19" s="2">
        <v>0</v>
      </c>
      <c r="F19" s="2">
        <v>0</v>
      </c>
      <c r="G19" s="2">
        <v>2</v>
      </c>
      <c r="H19" s="2" t="s">
        <v>3</v>
      </c>
      <c r="I19" s="2" t="s">
        <v>3</v>
      </c>
      <c r="J19" s="2">
        <v>137</v>
      </c>
      <c r="K19" s="2">
        <v>15</v>
      </c>
      <c r="L19" s="2">
        <v>2</v>
      </c>
      <c r="M19" s="2">
        <v>0</v>
      </c>
      <c r="O19" s="2" t="e">
        <f t="shared" si="6"/>
        <v>#VALUE!</v>
      </c>
      <c r="P19" s="2" t="e">
        <f t="shared" si="7"/>
        <v>#VALUE!</v>
      </c>
      <c r="Q19" s="2">
        <f t="shared" si="0"/>
        <v>1370000000</v>
      </c>
      <c r="R19" s="2">
        <f t="shared" si="1"/>
        <v>1500000000</v>
      </c>
      <c r="S19" s="2">
        <f t="shared" si="2"/>
        <v>2000000000</v>
      </c>
      <c r="T19" s="2">
        <f t="shared" si="3"/>
        <v>0</v>
      </c>
      <c r="V19" s="2">
        <f t="shared" si="8"/>
        <v>1623333333.3333333</v>
      </c>
    </row>
    <row r="20" spans="1:36" x14ac:dyDescent="0.3">
      <c r="A20" s="2">
        <v>0</v>
      </c>
      <c r="B20" s="2" t="s">
        <v>20</v>
      </c>
      <c r="C20" s="2" t="s">
        <v>12</v>
      </c>
      <c r="D20" s="2">
        <v>0</v>
      </c>
      <c r="E20" s="2">
        <v>0</v>
      </c>
      <c r="F20" s="2">
        <v>0</v>
      </c>
      <c r="G20" s="2">
        <v>3</v>
      </c>
      <c r="H20" s="2" t="s">
        <v>3</v>
      </c>
      <c r="I20" s="2" t="s">
        <v>3</v>
      </c>
      <c r="J20" s="2">
        <v>147</v>
      </c>
      <c r="K20" s="2">
        <v>12</v>
      </c>
      <c r="L20" s="2">
        <v>2</v>
      </c>
      <c r="M20" s="2">
        <v>0</v>
      </c>
      <c r="O20" s="2" t="e">
        <f t="shared" si="6"/>
        <v>#VALUE!</v>
      </c>
      <c r="P20" s="2" t="e">
        <f t="shared" si="7"/>
        <v>#VALUE!</v>
      </c>
      <c r="Q20" s="2">
        <f t="shared" si="0"/>
        <v>1470000000</v>
      </c>
      <c r="R20" s="2">
        <f t="shared" si="1"/>
        <v>1200000000</v>
      </c>
      <c r="S20" s="2">
        <f t="shared" si="2"/>
        <v>2000000000</v>
      </c>
      <c r="T20" s="2">
        <f t="shared" si="3"/>
        <v>0</v>
      </c>
      <c r="V20" s="2">
        <f t="shared" si="8"/>
        <v>1556666666.6666667</v>
      </c>
    </row>
    <row r="21" spans="1:36" x14ac:dyDescent="0.3">
      <c r="A21" s="2">
        <v>0</v>
      </c>
      <c r="B21" s="2" t="s">
        <v>21</v>
      </c>
      <c r="C21" s="2" t="s">
        <v>12</v>
      </c>
      <c r="D21" s="2">
        <v>0</v>
      </c>
      <c r="E21" s="2">
        <v>0</v>
      </c>
      <c r="F21" s="2">
        <v>0</v>
      </c>
      <c r="G21" s="2">
        <v>1</v>
      </c>
      <c r="H21" s="2" t="s">
        <v>3</v>
      </c>
      <c r="K21" s="2">
        <v>2</v>
      </c>
      <c r="L21" s="2">
        <v>1</v>
      </c>
      <c r="M21" s="2">
        <v>0</v>
      </c>
      <c r="O21" s="2" t="e">
        <f t="shared" si="6"/>
        <v>#VALUE!</v>
      </c>
      <c r="R21" s="2">
        <f t="shared" si="1"/>
        <v>200000000</v>
      </c>
      <c r="S21" s="2">
        <f t="shared" si="2"/>
        <v>1000000000</v>
      </c>
      <c r="T21" s="2">
        <f t="shared" si="3"/>
        <v>0</v>
      </c>
      <c r="V21" s="2">
        <f t="shared" si="8"/>
        <v>600000000</v>
      </c>
      <c r="W21" s="2">
        <f>AVERAGEIF(O21:T23, "&gt;0")</f>
        <v>241500000</v>
      </c>
      <c r="X21" s="2">
        <f>AVERAGE(P21:P23)</f>
        <v>141000000</v>
      </c>
      <c r="Y21" s="2">
        <f>_xlfn.STDEV.S(P21:P23)/SQRT(COUNT(P21:P23))</f>
        <v>9999999.9999999981</v>
      </c>
    </row>
    <row r="22" spans="1:36" x14ac:dyDescent="0.3">
      <c r="A22" s="2">
        <v>0</v>
      </c>
      <c r="B22" s="2" t="s">
        <v>22</v>
      </c>
      <c r="C22" s="2" t="s">
        <v>12</v>
      </c>
      <c r="D22" s="2">
        <v>0</v>
      </c>
      <c r="E22" s="2">
        <v>0</v>
      </c>
      <c r="F22" s="2">
        <v>0</v>
      </c>
      <c r="G22" s="2">
        <v>2</v>
      </c>
      <c r="H22" s="2" t="s">
        <v>3</v>
      </c>
      <c r="I22" s="2">
        <v>131</v>
      </c>
      <c r="J22" s="2">
        <v>12</v>
      </c>
      <c r="K22" s="2">
        <v>1</v>
      </c>
      <c r="L22" s="2">
        <v>0</v>
      </c>
      <c r="M22" s="2">
        <v>0</v>
      </c>
      <c r="O22" s="2" t="e">
        <f t="shared" si="6"/>
        <v>#VALUE!</v>
      </c>
      <c r="P22" s="2">
        <f t="shared" si="7"/>
        <v>131000000</v>
      </c>
      <c r="Q22" s="2">
        <f t="shared" si="0"/>
        <v>120000000</v>
      </c>
      <c r="R22" s="2">
        <f t="shared" si="1"/>
        <v>100000000</v>
      </c>
      <c r="S22" s="2">
        <f t="shared" si="2"/>
        <v>0</v>
      </c>
      <c r="T22" s="2">
        <f t="shared" si="3"/>
        <v>0</v>
      </c>
      <c r="V22" s="2">
        <f t="shared" si="8"/>
        <v>117000000</v>
      </c>
    </row>
    <row r="23" spans="1:36" x14ac:dyDescent="0.3">
      <c r="A23" s="2">
        <v>0</v>
      </c>
      <c r="B23" s="2" t="s">
        <v>23</v>
      </c>
      <c r="C23" s="2" t="s">
        <v>12</v>
      </c>
      <c r="D23" s="2">
        <v>0</v>
      </c>
      <c r="E23" s="2">
        <v>0</v>
      </c>
      <c r="F23" s="2">
        <v>0</v>
      </c>
      <c r="G23" s="2">
        <v>3</v>
      </c>
      <c r="H23" s="2" t="s">
        <v>3</v>
      </c>
      <c r="I23" s="2">
        <v>151</v>
      </c>
      <c r="J23" s="2">
        <v>13</v>
      </c>
      <c r="K23" s="2">
        <v>1</v>
      </c>
      <c r="L23" s="2">
        <v>0</v>
      </c>
      <c r="M23" s="2">
        <v>0</v>
      </c>
      <c r="O23" s="2" t="e">
        <f t="shared" si="6"/>
        <v>#VALUE!</v>
      </c>
      <c r="P23" s="2">
        <f t="shared" si="7"/>
        <v>151000000</v>
      </c>
      <c r="Q23" s="2">
        <f t="shared" si="0"/>
        <v>130000000</v>
      </c>
      <c r="R23" s="2">
        <f t="shared" si="1"/>
        <v>100000000</v>
      </c>
      <c r="S23" s="2">
        <f t="shared" si="2"/>
        <v>0</v>
      </c>
      <c r="T23" s="2">
        <f t="shared" si="3"/>
        <v>0</v>
      </c>
      <c r="V23" s="2">
        <f t="shared" si="8"/>
        <v>127000000</v>
      </c>
    </row>
    <row r="24" spans="1:36" x14ac:dyDescent="0.3">
      <c r="A24" s="2">
        <v>24</v>
      </c>
      <c r="B24" s="2">
        <v>2620</v>
      </c>
      <c r="C24" s="2" t="s">
        <v>12</v>
      </c>
      <c r="D24" s="2">
        <v>0</v>
      </c>
      <c r="E24" s="2">
        <v>0</v>
      </c>
      <c r="F24" s="2">
        <v>0</v>
      </c>
      <c r="G24" s="2">
        <v>1</v>
      </c>
      <c r="H24" s="2" t="s">
        <v>3</v>
      </c>
      <c r="I24" s="2" t="s">
        <v>3</v>
      </c>
      <c r="J24" s="2">
        <v>202</v>
      </c>
      <c r="K24" s="2">
        <v>24</v>
      </c>
      <c r="L24" s="2">
        <v>4</v>
      </c>
      <c r="M24" s="2">
        <v>0</v>
      </c>
      <c r="O24" s="2" t="e">
        <f t="shared" si="6"/>
        <v>#VALUE!</v>
      </c>
      <c r="P24" s="2" t="e">
        <f t="shared" si="7"/>
        <v>#VALUE!</v>
      </c>
      <c r="Q24" s="2">
        <f t="shared" si="0"/>
        <v>2020000000</v>
      </c>
      <c r="R24" s="2">
        <f t="shared" si="1"/>
        <v>2400000000</v>
      </c>
      <c r="S24" s="2">
        <f t="shared" si="2"/>
        <v>4000000000</v>
      </c>
      <c r="T24" s="2">
        <f t="shared" si="3"/>
        <v>0</v>
      </c>
      <c r="V24" s="2">
        <f t="shared" si="8"/>
        <v>2806666666.6666665</v>
      </c>
      <c r="W24" s="2">
        <f>AVERAGEIF(O24:T26, "&gt;0")</f>
        <v>4059000000</v>
      </c>
      <c r="X24" s="2">
        <f>AVERAGE(Q24:Q26)</f>
        <v>2130000000</v>
      </c>
      <c r="Y24" s="2">
        <f>_xlfn.STDEV.S(Q24:Q26)/SQRT(COUNT(Q24:Q26))</f>
        <v>55677643.62830022</v>
      </c>
    </row>
    <row r="25" spans="1:36" x14ac:dyDescent="0.3">
      <c r="A25" s="2">
        <v>24</v>
      </c>
      <c r="B25" s="2">
        <v>2620</v>
      </c>
      <c r="C25" s="2" t="s">
        <v>12</v>
      </c>
      <c r="D25" s="2">
        <v>0</v>
      </c>
      <c r="E25" s="2">
        <v>0</v>
      </c>
      <c r="F25" s="2">
        <v>0</v>
      </c>
      <c r="G25" s="2">
        <v>2</v>
      </c>
      <c r="H25" s="2" t="s">
        <v>3</v>
      </c>
      <c r="I25" s="2" t="s">
        <v>3</v>
      </c>
      <c r="J25" s="2">
        <v>217</v>
      </c>
      <c r="K25" s="2">
        <v>30</v>
      </c>
      <c r="L25" s="2">
        <v>1</v>
      </c>
      <c r="M25" s="2">
        <v>0</v>
      </c>
      <c r="O25" s="2" t="e">
        <f t="shared" si="6"/>
        <v>#VALUE!</v>
      </c>
      <c r="P25" s="2" t="e">
        <f t="shared" si="7"/>
        <v>#VALUE!</v>
      </c>
      <c r="Q25" s="2">
        <f t="shared" si="0"/>
        <v>2170000000</v>
      </c>
      <c r="R25" s="2">
        <f t="shared" si="1"/>
        <v>3000000000</v>
      </c>
      <c r="S25" s="2">
        <f t="shared" si="2"/>
        <v>1000000000</v>
      </c>
      <c r="T25" s="2">
        <f t="shared" si="3"/>
        <v>0</v>
      </c>
      <c r="V25" s="2">
        <f t="shared" si="8"/>
        <v>2056666666.6666667</v>
      </c>
    </row>
    <row r="26" spans="1:36" x14ac:dyDescent="0.3">
      <c r="A26" s="2">
        <v>24</v>
      </c>
      <c r="B26" s="2">
        <v>2620</v>
      </c>
      <c r="C26" s="2" t="s">
        <v>12</v>
      </c>
      <c r="D26" s="2">
        <v>0</v>
      </c>
      <c r="E26" s="2">
        <v>0</v>
      </c>
      <c r="F26" s="2">
        <v>0</v>
      </c>
      <c r="G26" s="2">
        <v>3</v>
      </c>
      <c r="H26" s="2" t="s">
        <v>3</v>
      </c>
      <c r="I26" s="2" t="s">
        <v>3</v>
      </c>
      <c r="J26" s="2">
        <v>220</v>
      </c>
      <c r="K26" s="2">
        <v>28</v>
      </c>
      <c r="L26" s="2">
        <v>1</v>
      </c>
      <c r="M26" s="2">
        <v>2</v>
      </c>
      <c r="O26" s="2" t="e">
        <f t="shared" si="6"/>
        <v>#VALUE!</v>
      </c>
      <c r="P26" s="2" t="e">
        <f t="shared" si="7"/>
        <v>#VALUE!</v>
      </c>
      <c r="Q26" s="2">
        <f t="shared" si="0"/>
        <v>2200000000</v>
      </c>
      <c r="R26" s="2">
        <f t="shared" si="1"/>
        <v>2800000000</v>
      </c>
      <c r="S26" s="2">
        <f t="shared" si="2"/>
        <v>1000000000</v>
      </c>
      <c r="T26" s="2">
        <f t="shared" si="3"/>
        <v>20000000000</v>
      </c>
      <c r="V26" s="2">
        <f t="shared" si="8"/>
        <v>6500000000</v>
      </c>
    </row>
    <row r="27" spans="1:36" x14ac:dyDescent="0.3">
      <c r="A27" s="2">
        <v>24</v>
      </c>
      <c r="B27" s="2">
        <v>2620</v>
      </c>
      <c r="C27" s="2" t="s">
        <v>12</v>
      </c>
      <c r="D27" s="2">
        <v>5</v>
      </c>
      <c r="E27" s="2">
        <v>0</v>
      </c>
      <c r="F27" s="2">
        <v>0</v>
      </c>
      <c r="G27" s="2">
        <v>1</v>
      </c>
      <c r="H27" s="2" t="s">
        <v>3</v>
      </c>
      <c r="I27" s="2" t="s">
        <v>3</v>
      </c>
      <c r="J27" s="2">
        <v>193</v>
      </c>
      <c r="K27" s="2">
        <v>21</v>
      </c>
      <c r="L27" s="2">
        <v>2</v>
      </c>
      <c r="M27" s="2">
        <v>1</v>
      </c>
      <c r="O27" s="2" t="e">
        <f t="shared" si="6"/>
        <v>#VALUE!</v>
      </c>
      <c r="P27" s="2" t="e">
        <f t="shared" si="7"/>
        <v>#VALUE!</v>
      </c>
      <c r="Q27" s="2">
        <f t="shared" si="0"/>
        <v>1930000000</v>
      </c>
      <c r="R27" s="2">
        <f t="shared" si="1"/>
        <v>2100000000</v>
      </c>
      <c r="S27" s="2">
        <f t="shared" si="2"/>
        <v>2000000000</v>
      </c>
      <c r="T27" s="2">
        <f t="shared" si="3"/>
        <v>10000000000</v>
      </c>
      <c r="V27" s="2">
        <f t="shared" si="8"/>
        <v>4007500000</v>
      </c>
      <c r="W27" s="2">
        <f>AVERAGEIF(O27:T29, "&gt;0")</f>
        <v>3038000000</v>
      </c>
      <c r="X27" s="2">
        <f>AVERAGE(Q27:Q29)</f>
        <v>1960000000</v>
      </c>
      <c r="Y27" s="2">
        <f>_xlfn.STDEV.S(Q27:Q29)/SQRT(COUNT(Q27:Q29))</f>
        <v>17320508.075688776</v>
      </c>
    </row>
    <row r="28" spans="1:36" x14ac:dyDescent="0.3">
      <c r="A28" s="2">
        <v>24</v>
      </c>
      <c r="B28" s="2">
        <v>2620</v>
      </c>
      <c r="C28" s="2" t="s">
        <v>12</v>
      </c>
      <c r="D28" s="2">
        <v>5</v>
      </c>
      <c r="E28" s="2">
        <v>0</v>
      </c>
      <c r="F28" s="2">
        <v>0</v>
      </c>
      <c r="G28" s="2">
        <v>2</v>
      </c>
      <c r="H28" s="2" t="s">
        <v>3</v>
      </c>
      <c r="I28" s="2" t="s">
        <v>3</v>
      </c>
      <c r="J28" s="2">
        <v>199</v>
      </c>
      <c r="K28" s="2">
        <v>24</v>
      </c>
      <c r="L28" s="2">
        <v>2</v>
      </c>
      <c r="M28" s="2">
        <v>0</v>
      </c>
      <c r="O28" s="2" t="e">
        <f t="shared" si="6"/>
        <v>#VALUE!</v>
      </c>
      <c r="P28" s="2" t="e">
        <f t="shared" si="7"/>
        <v>#VALUE!</v>
      </c>
      <c r="Q28" s="2">
        <f t="shared" si="0"/>
        <v>1990000000</v>
      </c>
      <c r="R28" s="2">
        <f t="shared" si="1"/>
        <v>2400000000</v>
      </c>
      <c r="S28" s="2">
        <f t="shared" si="2"/>
        <v>2000000000</v>
      </c>
      <c r="T28" s="2">
        <f t="shared" si="3"/>
        <v>0</v>
      </c>
      <c r="V28" s="2">
        <f t="shared" si="8"/>
        <v>2130000000</v>
      </c>
    </row>
    <row r="29" spans="1:36" x14ac:dyDescent="0.3">
      <c r="A29" s="2">
        <v>24</v>
      </c>
      <c r="B29" s="2">
        <v>2620</v>
      </c>
      <c r="C29" s="2" t="s">
        <v>12</v>
      </c>
      <c r="D29" s="2">
        <v>5</v>
      </c>
      <c r="E29" s="2">
        <v>0</v>
      </c>
      <c r="F29" s="2">
        <v>0</v>
      </c>
      <c r="G29" s="2">
        <v>3</v>
      </c>
      <c r="H29" s="2" t="s">
        <v>3</v>
      </c>
      <c r="I29" s="2" t="s">
        <v>3</v>
      </c>
      <c r="J29" s="2">
        <v>196</v>
      </c>
      <c r="K29" s="2">
        <v>20</v>
      </c>
      <c r="L29" s="2">
        <v>4</v>
      </c>
      <c r="M29" s="2">
        <v>0</v>
      </c>
      <c r="O29" s="2" t="e">
        <f t="shared" si="6"/>
        <v>#VALUE!</v>
      </c>
      <c r="P29" s="2" t="e">
        <f t="shared" si="7"/>
        <v>#VALUE!</v>
      </c>
      <c r="Q29" s="2">
        <f t="shared" si="0"/>
        <v>1960000000</v>
      </c>
      <c r="R29" s="2">
        <f t="shared" si="1"/>
        <v>2000000000</v>
      </c>
      <c r="S29" s="2">
        <f t="shared" si="2"/>
        <v>4000000000</v>
      </c>
      <c r="T29" s="2">
        <f t="shared" si="3"/>
        <v>0</v>
      </c>
      <c r="V29" s="2">
        <f t="shared" si="8"/>
        <v>2653333333.3333335</v>
      </c>
    </row>
    <row r="30" spans="1:36" x14ac:dyDescent="0.3">
      <c r="A30" s="2">
        <v>24</v>
      </c>
      <c r="B30" s="2">
        <v>2620</v>
      </c>
      <c r="C30" s="2" t="s">
        <v>12</v>
      </c>
      <c r="D30" s="2">
        <v>5</v>
      </c>
      <c r="E30" s="2">
        <v>2</v>
      </c>
      <c r="F30" s="2">
        <v>0</v>
      </c>
      <c r="G30" s="2">
        <v>1</v>
      </c>
      <c r="H30" s="2" t="s">
        <v>3</v>
      </c>
      <c r="I30" s="2" t="s">
        <v>3</v>
      </c>
      <c r="J30" s="2">
        <v>250</v>
      </c>
      <c r="K30" s="2">
        <v>29</v>
      </c>
      <c r="L30" s="2">
        <v>6</v>
      </c>
      <c r="M30" s="2">
        <v>0</v>
      </c>
      <c r="O30" s="2" t="e">
        <f t="shared" si="6"/>
        <v>#VALUE!</v>
      </c>
      <c r="P30" s="2" t="e">
        <f t="shared" si="7"/>
        <v>#VALUE!</v>
      </c>
      <c r="Q30" s="2">
        <f t="shared" si="0"/>
        <v>2500000000</v>
      </c>
      <c r="R30" s="2">
        <f t="shared" si="1"/>
        <v>2900000000</v>
      </c>
      <c r="S30" s="2">
        <f t="shared" si="2"/>
        <v>6000000000</v>
      </c>
      <c r="T30" s="2">
        <f t="shared" si="3"/>
        <v>0</v>
      </c>
      <c r="V30" s="2">
        <f t="shared" si="8"/>
        <v>3800000000</v>
      </c>
      <c r="W30" s="2">
        <f>AVERAGEIF(O30:T32, "&gt;0")</f>
        <v>3333333333.3333335</v>
      </c>
      <c r="X30" s="2">
        <f>AVERAGE(Q30:Q32)</f>
        <v>2433333333.3333335</v>
      </c>
      <c r="Y30" s="2">
        <f>_xlfn.STDEV.S(Q30:Q32)/SQRT(COUNT(Q30:Q32))</f>
        <v>33829638.550307401</v>
      </c>
    </row>
    <row r="31" spans="1:36" x14ac:dyDescent="0.3">
      <c r="A31" s="2">
        <v>24</v>
      </c>
      <c r="B31" s="2">
        <v>2620</v>
      </c>
      <c r="C31" s="2" t="s">
        <v>12</v>
      </c>
      <c r="D31" s="2">
        <v>5</v>
      </c>
      <c r="E31" s="2">
        <v>2</v>
      </c>
      <c r="F31" s="2">
        <v>0</v>
      </c>
      <c r="G31" s="2">
        <v>2</v>
      </c>
      <c r="H31" s="2" t="s">
        <v>3</v>
      </c>
      <c r="I31" s="2" t="s">
        <v>3</v>
      </c>
      <c r="J31" s="2">
        <v>241</v>
      </c>
      <c r="K31" s="2">
        <v>28</v>
      </c>
      <c r="L31" s="2">
        <v>3</v>
      </c>
      <c r="M31" s="2">
        <v>0</v>
      </c>
      <c r="O31" s="2" t="e">
        <f t="shared" si="6"/>
        <v>#VALUE!</v>
      </c>
      <c r="P31" s="2" t="e">
        <f t="shared" si="7"/>
        <v>#VALUE!</v>
      </c>
      <c r="Q31" s="2">
        <f t="shared" si="0"/>
        <v>2410000000</v>
      </c>
      <c r="R31" s="2">
        <f t="shared" si="1"/>
        <v>2800000000</v>
      </c>
      <c r="S31" s="2">
        <f t="shared" si="2"/>
        <v>3000000000</v>
      </c>
      <c r="T31" s="2">
        <f t="shared" si="3"/>
        <v>0</v>
      </c>
      <c r="V31" s="2">
        <f t="shared" si="8"/>
        <v>2736666666.6666665</v>
      </c>
    </row>
    <row r="32" spans="1:36" x14ac:dyDescent="0.3">
      <c r="A32" s="2">
        <v>24</v>
      </c>
      <c r="B32" s="2">
        <v>2620</v>
      </c>
      <c r="C32" s="2" t="s">
        <v>12</v>
      </c>
      <c r="D32" s="2">
        <v>5</v>
      </c>
      <c r="E32" s="2">
        <v>2</v>
      </c>
      <c r="F32" s="2">
        <v>0</v>
      </c>
      <c r="G32" s="2">
        <v>3</v>
      </c>
      <c r="H32" s="2" t="s">
        <v>3</v>
      </c>
      <c r="I32" s="2" t="s">
        <v>3</v>
      </c>
      <c r="J32" s="2">
        <v>239</v>
      </c>
      <c r="K32" s="2">
        <v>40</v>
      </c>
      <c r="L32" s="2">
        <v>4</v>
      </c>
      <c r="M32" s="2">
        <v>0</v>
      </c>
      <c r="O32" s="2" t="e">
        <f t="shared" si="6"/>
        <v>#VALUE!</v>
      </c>
      <c r="P32" s="2" t="e">
        <f t="shared" si="7"/>
        <v>#VALUE!</v>
      </c>
      <c r="Q32" s="2">
        <f t="shared" si="0"/>
        <v>2390000000</v>
      </c>
      <c r="R32" s="2">
        <f t="shared" si="1"/>
        <v>4000000000</v>
      </c>
      <c r="S32" s="2">
        <f t="shared" si="2"/>
        <v>4000000000</v>
      </c>
      <c r="T32" s="2">
        <f t="shared" si="3"/>
        <v>0</v>
      </c>
      <c r="V32" s="2">
        <f t="shared" si="8"/>
        <v>3463333333.3333335</v>
      </c>
    </row>
    <row r="33" spans="1:32" x14ac:dyDescent="0.3">
      <c r="A33" s="2">
        <v>24</v>
      </c>
      <c r="B33" s="2">
        <v>2620</v>
      </c>
      <c r="C33" s="2" t="s">
        <v>12</v>
      </c>
      <c r="D33" s="2">
        <v>5</v>
      </c>
      <c r="E33" s="2">
        <v>2</v>
      </c>
      <c r="F33" s="2">
        <v>2</v>
      </c>
      <c r="G33" s="2">
        <v>1</v>
      </c>
      <c r="H33" s="2" t="s">
        <v>3</v>
      </c>
      <c r="I33" s="2" t="s">
        <v>3</v>
      </c>
      <c r="J33" s="2">
        <v>111</v>
      </c>
      <c r="K33" s="2">
        <v>9</v>
      </c>
      <c r="L33" s="2">
        <v>1</v>
      </c>
      <c r="M33" s="2">
        <v>0</v>
      </c>
      <c r="O33" s="2" t="e">
        <f t="shared" ref="O33:O47" si="9">H33*100*10^(-1*$H$2)</f>
        <v>#VALUE!</v>
      </c>
      <c r="P33" s="2" t="e">
        <f t="shared" ref="P33:P47" si="10">I33*100*10^(-1*$I$2)</f>
        <v>#VALUE!</v>
      </c>
      <c r="Q33" s="2">
        <f t="shared" ref="Q33:Q47" si="11">J33*100*10^(-1*$J$2)</f>
        <v>1110000000</v>
      </c>
      <c r="R33" s="2">
        <f t="shared" ref="R33:R47" si="12">K33*100*10^(-1*$K$2)</f>
        <v>900000000</v>
      </c>
      <c r="S33" s="2">
        <f t="shared" ref="S33:S47" si="13">L33*100*10^(-1*$L$2)</f>
        <v>1000000000</v>
      </c>
      <c r="T33" s="2">
        <f t="shared" ref="T33:T47" si="14">M33*100*10^(-1*$M$2)</f>
        <v>0</v>
      </c>
      <c r="V33" s="2">
        <f t="shared" ref="V33:V47" si="15">AVERAGEIF(O33:T33, "&gt;0")</f>
        <v>1003333333.3333334</v>
      </c>
      <c r="W33" s="2">
        <f>AVERAGEIF(O33:T35, "&gt;0")</f>
        <v>1268888888.8888888</v>
      </c>
      <c r="X33" s="2">
        <f>AVERAGE(Q33:Q35)</f>
        <v>1173333333.3333333</v>
      </c>
      <c r="Y33" s="2">
        <f>_xlfn.STDEV.S(Q33:Q35)/SQRT(COUNT(Q33:Q35))</f>
        <v>89504810.547316864</v>
      </c>
    </row>
    <row r="34" spans="1:32" x14ac:dyDescent="0.3">
      <c r="A34" s="2">
        <v>24</v>
      </c>
      <c r="B34" s="2">
        <v>2620</v>
      </c>
      <c r="C34" s="2" t="s">
        <v>12</v>
      </c>
      <c r="D34" s="2">
        <v>5</v>
      </c>
      <c r="E34" s="2">
        <v>2</v>
      </c>
      <c r="F34" s="2">
        <v>2</v>
      </c>
      <c r="G34" s="2">
        <v>2</v>
      </c>
      <c r="H34" s="2" t="s">
        <v>3</v>
      </c>
      <c r="I34" s="2" t="s">
        <v>3</v>
      </c>
      <c r="J34" s="2">
        <v>135</v>
      </c>
      <c r="K34" s="2">
        <v>18</v>
      </c>
      <c r="L34" s="2">
        <v>2</v>
      </c>
      <c r="M34" s="2">
        <v>0</v>
      </c>
      <c r="O34" s="2" t="e">
        <f t="shared" si="9"/>
        <v>#VALUE!</v>
      </c>
      <c r="P34" s="2" t="e">
        <f t="shared" si="10"/>
        <v>#VALUE!</v>
      </c>
      <c r="Q34" s="2">
        <f t="shared" si="11"/>
        <v>1350000000</v>
      </c>
      <c r="R34" s="2">
        <f t="shared" si="12"/>
        <v>1800000000</v>
      </c>
      <c r="S34" s="2">
        <f t="shared" si="13"/>
        <v>2000000000</v>
      </c>
      <c r="T34" s="2">
        <f t="shared" si="14"/>
        <v>0</v>
      </c>
      <c r="V34" s="2">
        <f t="shared" si="15"/>
        <v>1716666666.6666667</v>
      </c>
    </row>
    <row r="35" spans="1:32" x14ac:dyDescent="0.3">
      <c r="A35" s="2">
        <v>24</v>
      </c>
      <c r="B35" s="2">
        <v>2620</v>
      </c>
      <c r="C35" s="2" t="s">
        <v>12</v>
      </c>
      <c r="D35" s="2">
        <v>5</v>
      </c>
      <c r="E35" s="2">
        <v>2</v>
      </c>
      <c r="F35" s="2">
        <v>2</v>
      </c>
      <c r="G35" s="2">
        <v>3</v>
      </c>
      <c r="H35" s="2" t="s">
        <v>3</v>
      </c>
      <c r="I35" s="2" t="s">
        <v>3</v>
      </c>
      <c r="J35" s="2">
        <v>106</v>
      </c>
      <c r="K35" s="2">
        <v>12</v>
      </c>
      <c r="L35" s="2">
        <v>1</v>
      </c>
      <c r="M35" s="2">
        <v>0</v>
      </c>
      <c r="O35" s="2" t="e">
        <f t="shared" si="9"/>
        <v>#VALUE!</v>
      </c>
      <c r="P35" s="2" t="e">
        <f t="shared" si="10"/>
        <v>#VALUE!</v>
      </c>
      <c r="Q35" s="2">
        <f t="shared" si="11"/>
        <v>1060000000</v>
      </c>
      <c r="R35" s="2">
        <f t="shared" si="12"/>
        <v>1200000000</v>
      </c>
      <c r="S35" s="2">
        <f t="shared" si="13"/>
        <v>1000000000</v>
      </c>
      <c r="T35" s="2">
        <f t="shared" si="14"/>
        <v>0</v>
      </c>
      <c r="V35" s="2">
        <f t="shared" si="15"/>
        <v>1086666666.6666667</v>
      </c>
    </row>
    <row r="36" spans="1:32" x14ac:dyDescent="0.3">
      <c r="A36" s="2">
        <v>24</v>
      </c>
      <c r="B36" s="2">
        <v>2620</v>
      </c>
      <c r="C36" s="2" t="s">
        <v>12</v>
      </c>
      <c r="D36" s="2">
        <v>5</v>
      </c>
      <c r="E36" s="2">
        <v>2</v>
      </c>
      <c r="F36" s="2">
        <v>4</v>
      </c>
      <c r="G36" s="2">
        <v>1</v>
      </c>
      <c r="H36" s="2" t="s">
        <v>3</v>
      </c>
      <c r="I36" s="2" t="s">
        <v>3</v>
      </c>
      <c r="J36" s="2">
        <v>145</v>
      </c>
      <c r="K36" s="2">
        <v>15</v>
      </c>
      <c r="L36" s="2">
        <v>1</v>
      </c>
      <c r="M36" s="2">
        <v>0</v>
      </c>
      <c r="O36" s="2" t="e">
        <f t="shared" si="9"/>
        <v>#VALUE!</v>
      </c>
      <c r="P36" s="2" t="e">
        <f t="shared" si="10"/>
        <v>#VALUE!</v>
      </c>
      <c r="Q36" s="2">
        <f t="shared" si="11"/>
        <v>1450000000</v>
      </c>
      <c r="R36" s="2">
        <f t="shared" si="12"/>
        <v>1500000000</v>
      </c>
      <c r="S36" s="2">
        <f t="shared" si="13"/>
        <v>1000000000</v>
      </c>
      <c r="T36" s="2">
        <f t="shared" si="14"/>
        <v>0</v>
      </c>
      <c r="V36" s="2">
        <f t="shared" si="15"/>
        <v>1316666666.6666667</v>
      </c>
      <c r="W36" s="2">
        <f>AVERAGEIF(O36:T38, "&gt;0")</f>
        <v>1356250000</v>
      </c>
      <c r="X36" s="2">
        <f>AVERAGE(Q36:Q38)</f>
        <v>1383333333.3333333</v>
      </c>
      <c r="Y36" s="2">
        <f>_xlfn.STDEV.S(Q36:Q38)/SQRT(COUNT(Q36:Q38))</f>
        <v>61734197.258173786</v>
      </c>
    </row>
    <row r="37" spans="1:32" x14ac:dyDescent="0.3">
      <c r="A37" s="2">
        <v>24</v>
      </c>
      <c r="B37" s="2">
        <v>2620</v>
      </c>
      <c r="C37" s="2" t="s">
        <v>12</v>
      </c>
      <c r="D37" s="2">
        <v>5</v>
      </c>
      <c r="E37" s="2">
        <v>2</v>
      </c>
      <c r="F37" s="2">
        <v>4</v>
      </c>
      <c r="G37" s="2">
        <v>2</v>
      </c>
      <c r="H37" s="2" t="s">
        <v>3</v>
      </c>
      <c r="I37" s="2" t="s">
        <v>3</v>
      </c>
      <c r="J37" s="2">
        <v>126</v>
      </c>
      <c r="K37" s="2">
        <v>18</v>
      </c>
      <c r="L37" s="2">
        <v>1</v>
      </c>
      <c r="M37" s="2">
        <v>0</v>
      </c>
      <c r="O37" s="2" t="e">
        <f t="shared" si="9"/>
        <v>#VALUE!</v>
      </c>
      <c r="P37" s="2" t="e">
        <f t="shared" si="10"/>
        <v>#VALUE!</v>
      </c>
      <c r="Q37" s="2">
        <f t="shared" si="11"/>
        <v>1260000000</v>
      </c>
      <c r="R37" s="2">
        <f t="shared" si="12"/>
        <v>1800000000</v>
      </c>
      <c r="S37" s="2">
        <f t="shared" si="13"/>
        <v>1000000000</v>
      </c>
      <c r="T37" s="2">
        <f t="shared" si="14"/>
        <v>0</v>
      </c>
      <c r="V37" s="2">
        <f t="shared" si="15"/>
        <v>1353333333.3333333</v>
      </c>
    </row>
    <row r="38" spans="1:32" x14ac:dyDescent="0.3">
      <c r="A38" s="2">
        <v>24</v>
      </c>
      <c r="B38" s="2">
        <v>2620</v>
      </c>
      <c r="C38" s="2" t="s">
        <v>12</v>
      </c>
      <c r="D38" s="2">
        <v>5</v>
      </c>
      <c r="E38" s="2">
        <v>2</v>
      </c>
      <c r="F38" s="2">
        <v>4</v>
      </c>
      <c r="G38" s="2">
        <v>3</v>
      </c>
      <c r="H38" s="2" t="s">
        <v>3</v>
      </c>
      <c r="I38" s="2" t="s">
        <v>3</v>
      </c>
      <c r="J38" s="2">
        <v>144</v>
      </c>
      <c r="K38" s="2">
        <v>14</v>
      </c>
      <c r="L38" s="2">
        <v>0</v>
      </c>
      <c r="M38" s="2">
        <v>0</v>
      </c>
      <c r="O38" s="2" t="e">
        <f t="shared" si="9"/>
        <v>#VALUE!</v>
      </c>
      <c r="P38" s="2" t="e">
        <f t="shared" si="10"/>
        <v>#VALUE!</v>
      </c>
      <c r="Q38" s="2">
        <f t="shared" si="11"/>
        <v>1440000000</v>
      </c>
      <c r="R38" s="2">
        <f t="shared" si="12"/>
        <v>1400000000</v>
      </c>
      <c r="S38" s="2">
        <f t="shared" si="13"/>
        <v>0</v>
      </c>
      <c r="T38" s="2">
        <f t="shared" si="14"/>
        <v>0</v>
      </c>
      <c r="V38" s="2">
        <f t="shared" si="15"/>
        <v>1420000000</v>
      </c>
    </row>
    <row r="39" spans="1:32" x14ac:dyDescent="0.3">
      <c r="A39" s="2">
        <v>24</v>
      </c>
      <c r="B39" s="2">
        <v>4682</v>
      </c>
      <c r="C39" s="2" t="s">
        <v>12</v>
      </c>
      <c r="D39" s="2">
        <v>0</v>
      </c>
      <c r="E39" s="2">
        <v>0</v>
      </c>
      <c r="F39" s="2">
        <v>0</v>
      </c>
      <c r="G39" s="2">
        <v>1</v>
      </c>
      <c r="H39" s="2" t="s">
        <v>3</v>
      </c>
      <c r="I39" s="2" t="s">
        <v>3</v>
      </c>
      <c r="J39" s="2">
        <v>200</v>
      </c>
      <c r="K39" s="2">
        <v>32</v>
      </c>
      <c r="L39" s="2">
        <v>3</v>
      </c>
      <c r="M39" s="2">
        <v>0</v>
      </c>
      <c r="O39" s="2" t="e">
        <f t="shared" si="9"/>
        <v>#VALUE!</v>
      </c>
      <c r="P39" s="2" t="e">
        <f t="shared" si="10"/>
        <v>#VALUE!</v>
      </c>
      <c r="Q39" s="2">
        <f t="shared" si="11"/>
        <v>2000000000</v>
      </c>
      <c r="R39" s="2">
        <f t="shared" si="12"/>
        <v>3200000000</v>
      </c>
      <c r="S39" s="2">
        <f t="shared" si="13"/>
        <v>3000000000</v>
      </c>
      <c r="T39" s="2">
        <f t="shared" si="14"/>
        <v>0</v>
      </c>
      <c r="V39" s="2">
        <f t="shared" si="15"/>
        <v>2733333333.3333335</v>
      </c>
      <c r="W39" s="2">
        <f>AVERAGEIF(O39:T41, "&gt;0")</f>
        <v>3376000000</v>
      </c>
      <c r="X39" s="2">
        <f>AVERAGE(Q39:Q41)</f>
        <v>1886666666.6666667</v>
      </c>
      <c r="Y39" s="2">
        <f>_xlfn.STDEV.S(Q39:Q41)/SQRT(COUNT(Q39:Q41))</f>
        <v>59254629.448770598</v>
      </c>
    </row>
    <row r="40" spans="1:32" x14ac:dyDescent="0.3">
      <c r="A40" s="2">
        <v>24</v>
      </c>
      <c r="B40" s="2">
        <v>4682</v>
      </c>
      <c r="C40" s="2" t="s">
        <v>12</v>
      </c>
      <c r="D40" s="2">
        <v>0</v>
      </c>
      <c r="E40" s="2">
        <v>0</v>
      </c>
      <c r="F40" s="2">
        <v>0</v>
      </c>
      <c r="G40" s="2">
        <v>2</v>
      </c>
      <c r="H40" s="2" t="s">
        <v>3</v>
      </c>
      <c r="I40" s="2" t="s">
        <v>3</v>
      </c>
      <c r="J40" s="2">
        <v>180</v>
      </c>
      <c r="K40" s="2">
        <v>21</v>
      </c>
      <c r="L40" s="2">
        <v>4</v>
      </c>
      <c r="M40" s="2">
        <v>0</v>
      </c>
      <c r="O40" s="2" t="e">
        <f t="shared" si="9"/>
        <v>#VALUE!</v>
      </c>
      <c r="P40" s="2" t="e">
        <f t="shared" si="10"/>
        <v>#VALUE!</v>
      </c>
      <c r="Q40" s="2">
        <f t="shared" si="11"/>
        <v>1800000000</v>
      </c>
      <c r="R40" s="2">
        <f t="shared" si="12"/>
        <v>2100000000</v>
      </c>
      <c r="S40" s="2">
        <f t="shared" si="13"/>
        <v>4000000000</v>
      </c>
      <c r="T40" s="2">
        <f t="shared" si="14"/>
        <v>0</v>
      </c>
      <c r="V40" s="2">
        <f t="shared" si="15"/>
        <v>2633333333.3333335</v>
      </c>
    </row>
    <row r="41" spans="1:32" x14ac:dyDescent="0.3">
      <c r="A41" s="2">
        <v>24</v>
      </c>
      <c r="B41" s="2">
        <v>4682</v>
      </c>
      <c r="C41" s="2" t="s">
        <v>12</v>
      </c>
      <c r="D41" s="2">
        <v>0</v>
      </c>
      <c r="E41" s="2">
        <v>0</v>
      </c>
      <c r="F41" s="2">
        <v>0</v>
      </c>
      <c r="G41" s="2">
        <v>3</v>
      </c>
      <c r="H41" s="2" t="s">
        <v>3</v>
      </c>
      <c r="I41" s="2" t="s">
        <v>3</v>
      </c>
      <c r="J41" s="2">
        <v>186</v>
      </c>
      <c r="K41" s="2">
        <v>28</v>
      </c>
      <c r="L41" s="2">
        <v>3</v>
      </c>
      <c r="M41" s="2">
        <v>1</v>
      </c>
      <c r="O41" s="2" t="e">
        <f t="shared" si="9"/>
        <v>#VALUE!</v>
      </c>
      <c r="P41" s="2" t="e">
        <f t="shared" si="10"/>
        <v>#VALUE!</v>
      </c>
      <c r="Q41" s="2">
        <f t="shared" si="11"/>
        <v>1860000000</v>
      </c>
      <c r="R41" s="2">
        <f t="shared" si="12"/>
        <v>2800000000</v>
      </c>
      <c r="S41" s="2">
        <f t="shared" si="13"/>
        <v>3000000000</v>
      </c>
      <c r="T41" s="2">
        <f t="shared" si="14"/>
        <v>10000000000</v>
      </c>
      <c r="V41" s="2">
        <f t="shared" si="15"/>
        <v>4415000000</v>
      </c>
    </row>
    <row r="42" spans="1:32" x14ac:dyDescent="0.3">
      <c r="A42" s="2">
        <v>24</v>
      </c>
      <c r="B42" s="2">
        <v>4682</v>
      </c>
      <c r="C42" s="2" t="s">
        <v>12</v>
      </c>
      <c r="D42" s="2">
        <v>5</v>
      </c>
      <c r="E42" s="2">
        <v>0</v>
      </c>
      <c r="F42" s="2">
        <v>0</v>
      </c>
      <c r="G42" s="2">
        <v>1</v>
      </c>
      <c r="H42" s="2" t="s">
        <v>3</v>
      </c>
      <c r="I42" s="2" t="s">
        <v>3</v>
      </c>
      <c r="J42" s="2">
        <v>145</v>
      </c>
      <c r="K42" s="2">
        <v>22</v>
      </c>
      <c r="L42" s="2">
        <v>4</v>
      </c>
      <c r="M42" s="2">
        <v>0</v>
      </c>
      <c r="O42" s="2" t="e">
        <f t="shared" si="9"/>
        <v>#VALUE!</v>
      </c>
      <c r="P42" s="2" t="e">
        <f t="shared" si="10"/>
        <v>#VALUE!</v>
      </c>
      <c r="Q42" s="2">
        <f t="shared" si="11"/>
        <v>1450000000</v>
      </c>
      <c r="R42" s="2">
        <f t="shared" si="12"/>
        <v>2200000000</v>
      </c>
      <c r="S42" s="2">
        <f t="shared" si="13"/>
        <v>4000000000</v>
      </c>
      <c r="T42" s="2">
        <f t="shared" si="14"/>
        <v>0</v>
      </c>
      <c r="V42" s="2">
        <f t="shared" si="15"/>
        <v>2550000000</v>
      </c>
      <c r="W42" s="2">
        <f>AVERAGEIF(O42:T44, "&gt;0")</f>
        <v>2247777777.7777777</v>
      </c>
      <c r="X42" s="2">
        <f>AVERAGE(Q42:Q44)</f>
        <v>1443333333.3333333</v>
      </c>
      <c r="Y42" s="2">
        <f>_xlfn.STDEV.S(Q42:Q44)/SQRT(COUNT(Q42:Q44))</f>
        <v>75129517.797230974</v>
      </c>
    </row>
    <row r="43" spans="1:32" x14ac:dyDescent="0.3">
      <c r="A43" s="2">
        <v>24</v>
      </c>
      <c r="B43" s="2">
        <v>4682</v>
      </c>
      <c r="C43" s="2" t="s">
        <v>12</v>
      </c>
      <c r="D43" s="2">
        <v>5</v>
      </c>
      <c r="E43" s="2">
        <v>0</v>
      </c>
      <c r="F43" s="2">
        <v>0</v>
      </c>
      <c r="G43" s="2">
        <v>2</v>
      </c>
      <c r="H43" s="2" t="s">
        <v>3</v>
      </c>
      <c r="I43" s="2" t="s">
        <v>3</v>
      </c>
      <c r="J43" s="2">
        <v>157</v>
      </c>
      <c r="K43" s="2">
        <v>26</v>
      </c>
      <c r="L43" s="2">
        <v>3</v>
      </c>
      <c r="M43" s="2">
        <v>0</v>
      </c>
      <c r="O43" s="2" t="e">
        <f t="shared" si="9"/>
        <v>#VALUE!</v>
      </c>
      <c r="P43" s="2" t="e">
        <f t="shared" si="10"/>
        <v>#VALUE!</v>
      </c>
      <c r="Q43" s="2">
        <f t="shared" si="11"/>
        <v>1570000000</v>
      </c>
      <c r="R43" s="2">
        <f t="shared" si="12"/>
        <v>2600000000</v>
      </c>
      <c r="S43" s="2">
        <f t="shared" si="13"/>
        <v>3000000000</v>
      </c>
      <c r="T43" s="2">
        <f t="shared" si="14"/>
        <v>0</v>
      </c>
      <c r="V43" s="2">
        <f t="shared" si="15"/>
        <v>2390000000</v>
      </c>
    </row>
    <row r="44" spans="1:32" x14ac:dyDescent="0.3">
      <c r="A44" s="2">
        <v>24</v>
      </c>
      <c r="B44" s="2">
        <v>4682</v>
      </c>
      <c r="C44" s="2" t="s">
        <v>12</v>
      </c>
      <c r="D44" s="2">
        <v>5</v>
      </c>
      <c r="E44" s="2">
        <v>0</v>
      </c>
      <c r="F44" s="2">
        <v>0</v>
      </c>
      <c r="G44" s="2">
        <v>3</v>
      </c>
      <c r="H44" s="2" t="s">
        <v>3</v>
      </c>
      <c r="I44" s="2" t="s">
        <v>3</v>
      </c>
      <c r="J44" s="2">
        <v>131</v>
      </c>
      <c r="K44" s="2">
        <v>21</v>
      </c>
      <c r="L44" s="2">
        <v>2</v>
      </c>
      <c r="M44" s="2">
        <v>0</v>
      </c>
      <c r="O44" s="2" t="e">
        <f t="shared" si="9"/>
        <v>#VALUE!</v>
      </c>
      <c r="P44" s="2" t="e">
        <f t="shared" si="10"/>
        <v>#VALUE!</v>
      </c>
      <c r="Q44" s="2">
        <f t="shared" si="11"/>
        <v>1310000000</v>
      </c>
      <c r="R44" s="2">
        <f t="shared" si="12"/>
        <v>2100000000</v>
      </c>
      <c r="S44" s="2">
        <f t="shared" si="13"/>
        <v>2000000000</v>
      </c>
      <c r="T44" s="2">
        <f t="shared" si="14"/>
        <v>0</v>
      </c>
      <c r="V44" s="2">
        <f t="shared" si="15"/>
        <v>1803333333.3333333</v>
      </c>
    </row>
    <row r="45" spans="1:32" x14ac:dyDescent="0.3">
      <c r="A45" s="2">
        <v>24</v>
      </c>
      <c r="B45" s="2">
        <v>4682</v>
      </c>
      <c r="C45" s="2" t="s">
        <v>12</v>
      </c>
      <c r="D45" s="2">
        <v>5</v>
      </c>
      <c r="E45" s="2">
        <v>2</v>
      </c>
      <c r="F45" s="2">
        <v>0</v>
      </c>
      <c r="G45" s="2">
        <v>1</v>
      </c>
      <c r="H45" s="2" t="s">
        <v>3</v>
      </c>
      <c r="I45" s="2" t="s">
        <v>3</v>
      </c>
      <c r="J45" s="2">
        <v>132</v>
      </c>
      <c r="K45" s="2">
        <v>16</v>
      </c>
      <c r="L45" s="2">
        <v>1</v>
      </c>
      <c r="M45" s="2">
        <v>0</v>
      </c>
      <c r="O45" s="2" t="e">
        <f t="shared" si="9"/>
        <v>#VALUE!</v>
      </c>
      <c r="P45" s="2" t="e">
        <f t="shared" si="10"/>
        <v>#VALUE!</v>
      </c>
      <c r="Q45" s="2">
        <f t="shared" si="11"/>
        <v>1320000000</v>
      </c>
      <c r="R45" s="2">
        <f t="shared" si="12"/>
        <v>1600000000</v>
      </c>
      <c r="S45" s="2">
        <f t="shared" si="13"/>
        <v>1000000000</v>
      </c>
      <c r="T45" s="2">
        <f t="shared" si="14"/>
        <v>0</v>
      </c>
      <c r="V45" s="2">
        <f t="shared" si="15"/>
        <v>1306666666.6666667</v>
      </c>
      <c r="W45" s="2">
        <f>AVERAGEIF(O45:T47, "&gt;0")</f>
        <v>2434444444.4444447</v>
      </c>
      <c r="X45" s="2">
        <f>AVERAGE(Q45:Q47)</f>
        <v>1436666666.6666667</v>
      </c>
      <c r="Y45" s="2">
        <f>_xlfn.STDEV.S(Q45:Q47)/SQRT(COUNT(Q45:Q47))</f>
        <v>76230644.173528478</v>
      </c>
    </row>
    <row r="46" spans="1:32" x14ac:dyDescent="0.3">
      <c r="A46" s="2">
        <v>24</v>
      </c>
      <c r="B46" s="2">
        <v>4682</v>
      </c>
      <c r="C46" s="2" t="s">
        <v>12</v>
      </c>
      <c r="D46" s="2">
        <v>5</v>
      </c>
      <c r="E46" s="2">
        <v>2</v>
      </c>
      <c r="F46" s="2">
        <v>0</v>
      </c>
      <c r="G46" s="2">
        <v>2</v>
      </c>
      <c r="H46" s="2" t="s">
        <v>3</v>
      </c>
      <c r="I46" s="2" t="s">
        <v>3</v>
      </c>
      <c r="J46" s="2">
        <v>141</v>
      </c>
      <c r="K46" s="2">
        <v>15</v>
      </c>
      <c r="L46" s="2">
        <v>0</v>
      </c>
      <c r="M46" s="2">
        <v>1</v>
      </c>
      <c r="O46" s="2" t="e">
        <f t="shared" si="9"/>
        <v>#VALUE!</v>
      </c>
      <c r="P46" s="2" t="e">
        <f t="shared" si="10"/>
        <v>#VALUE!</v>
      </c>
      <c r="Q46" s="2">
        <f t="shared" si="11"/>
        <v>1410000000</v>
      </c>
      <c r="R46" s="2">
        <f t="shared" si="12"/>
        <v>1500000000</v>
      </c>
      <c r="S46" s="2">
        <f t="shared" si="13"/>
        <v>0</v>
      </c>
      <c r="T46" s="2">
        <f t="shared" si="14"/>
        <v>10000000000</v>
      </c>
      <c r="V46" s="2">
        <f t="shared" si="15"/>
        <v>4303333333.333333</v>
      </c>
    </row>
    <row r="47" spans="1:32" x14ac:dyDescent="0.3">
      <c r="A47" s="2">
        <v>24</v>
      </c>
      <c r="B47" s="2">
        <v>4682</v>
      </c>
      <c r="C47" s="2" t="s">
        <v>12</v>
      </c>
      <c r="D47" s="2">
        <v>5</v>
      </c>
      <c r="E47" s="2">
        <v>2</v>
      </c>
      <c r="F47" s="2">
        <v>0</v>
      </c>
      <c r="G47" s="2">
        <v>3</v>
      </c>
      <c r="H47" s="2" t="s">
        <v>3</v>
      </c>
      <c r="I47" s="2" t="s">
        <v>3</v>
      </c>
      <c r="J47" s="2">
        <v>158</v>
      </c>
      <c r="K47" s="2">
        <v>25</v>
      </c>
      <c r="L47" s="2">
        <v>1</v>
      </c>
      <c r="M47" s="2">
        <v>0</v>
      </c>
      <c r="O47" s="2" t="e">
        <f t="shared" si="9"/>
        <v>#VALUE!</v>
      </c>
      <c r="P47" s="2" t="e">
        <f t="shared" si="10"/>
        <v>#VALUE!</v>
      </c>
      <c r="Q47" s="2">
        <f t="shared" si="11"/>
        <v>1580000000</v>
      </c>
      <c r="R47" s="2">
        <f t="shared" si="12"/>
        <v>2500000000</v>
      </c>
      <c r="S47" s="2">
        <f t="shared" si="13"/>
        <v>1000000000</v>
      </c>
      <c r="T47" s="2">
        <f t="shared" si="14"/>
        <v>0</v>
      </c>
      <c r="V47" s="2">
        <f t="shared" si="15"/>
        <v>1693333333.3333333</v>
      </c>
      <c r="AC47" s="3"/>
      <c r="AD47" s="3"/>
      <c r="AE47" s="3"/>
      <c r="AF47" s="3"/>
    </row>
    <row r="48" spans="1:32" x14ac:dyDescent="0.3">
      <c r="A48" s="2">
        <v>24</v>
      </c>
      <c r="B48" s="2">
        <v>4682</v>
      </c>
      <c r="C48" s="2" t="s">
        <v>12</v>
      </c>
      <c r="D48" s="2">
        <v>5</v>
      </c>
      <c r="E48" s="2">
        <v>2</v>
      </c>
      <c r="F48" s="2">
        <v>2</v>
      </c>
      <c r="G48" s="2">
        <v>1</v>
      </c>
      <c r="H48" s="2" t="s">
        <v>3</v>
      </c>
      <c r="I48" s="2" t="s">
        <v>3</v>
      </c>
      <c r="J48" s="2">
        <v>32</v>
      </c>
      <c r="K48" s="2">
        <v>3</v>
      </c>
      <c r="L48" s="2">
        <v>1</v>
      </c>
      <c r="M48" s="2">
        <v>0</v>
      </c>
      <c r="O48" s="2" t="e">
        <f t="shared" ref="O48:O53" si="16">H48*100*10^(-1*$H$2)</f>
        <v>#VALUE!</v>
      </c>
      <c r="P48" s="2" t="e">
        <f t="shared" ref="P48:P53" si="17">I48*100*10^(-1*$I$2)</f>
        <v>#VALUE!</v>
      </c>
      <c r="Q48" s="2">
        <f t="shared" ref="Q48:Q53" si="18">J48*100*10^(-1*$J$2)</f>
        <v>320000000</v>
      </c>
      <c r="R48" s="2">
        <f t="shared" ref="R48:R53" si="19">K48*100*10^(-1*$K$2)</f>
        <v>300000000</v>
      </c>
      <c r="S48" s="2">
        <f t="shared" ref="S48:S53" si="20">L48*100*10^(-1*$L$2)</f>
        <v>1000000000</v>
      </c>
      <c r="T48" s="2">
        <f t="shared" ref="T48:T53" si="21">M48*100*10^(-1*$M$2)</f>
        <v>0</v>
      </c>
      <c r="V48" s="2">
        <f t="shared" ref="V48:V53" si="22">AVERAGEIF(O48:T48, "&gt;0")</f>
        <v>540000000</v>
      </c>
      <c r="W48" s="2">
        <f>AVERAGEIF(O48:T50, "&gt;0")</f>
        <v>491428571.4285714</v>
      </c>
      <c r="X48" s="2">
        <f>AVERAGE(Q48:Q50)</f>
        <v>313333333.33333331</v>
      </c>
      <c r="Y48" s="2">
        <f>_xlfn.STDEV.S(Q48:Q50)/SQRT(COUNT(Q48:Q50))</f>
        <v>3333333.3333333335</v>
      </c>
    </row>
    <row r="49" spans="1:25" x14ac:dyDescent="0.3">
      <c r="A49" s="2">
        <v>24</v>
      </c>
      <c r="B49" s="2">
        <v>4682</v>
      </c>
      <c r="C49" s="2" t="s">
        <v>12</v>
      </c>
      <c r="D49" s="2">
        <v>5</v>
      </c>
      <c r="E49" s="2">
        <v>2</v>
      </c>
      <c r="F49" s="2">
        <v>2</v>
      </c>
      <c r="G49" s="2">
        <v>2</v>
      </c>
      <c r="H49" s="2" t="s">
        <v>3</v>
      </c>
      <c r="I49" s="2" t="s">
        <v>3</v>
      </c>
      <c r="J49" s="2">
        <v>31</v>
      </c>
      <c r="K49" s="2">
        <v>0</v>
      </c>
      <c r="L49" s="2">
        <v>0</v>
      </c>
      <c r="M49" s="2">
        <v>0</v>
      </c>
      <c r="O49" s="2" t="e">
        <f t="shared" si="16"/>
        <v>#VALUE!</v>
      </c>
      <c r="P49" s="2" t="e">
        <f t="shared" si="17"/>
        <v>#VALUE!</v>
      </c>
      <c r="Q49" s="2">
        <f t="shared" si="18"/>
        <v>310000000</v>
      </c>
      <c r="R49" s="2">
        <f t="shared" si="19"/>
        <v>0</v>
      </c>
      <c r="S49" s="2">
        <f t="shared" si="20"/>
        <v>0</v>
      </c>
      <c r="T49" s="2">
        <f t="shared" si="21"/>
        <v>0</v>
      </c>
      <c r="V49" s="2">
        <f t="shared" si="22"/>
        <v>310000000</v>
      </c>
    </row>
    <row r="50" spans="1:25" x14ac:dyDescent="0.3">
      <c r="A50" s="2">
        <v>24</v>
      </c>
      <c r="B50" s="2">
        <v>4682</v>
      </c>
      <c r="C50" s="2" t="s">
        <v>12</v>
      </c>
      <c r="D50" s="2">
        <v>5</v>
      </c>
      <c r="E50" s="2">
        <v>2</v>
      </c>
      <c r="F50" s="2">
        <v>2</v>
      </c>
      <c r="G50" s="2">
        <v>3</v>
      </c>
      <c r="H50" s="2" t="s">
        <v>3</v>
      </c>
      <c r="I50" s="2" t="s">
        <v>3</v>
      </c>
      <c r="J50" s="2">
        <v>31</v>
      </c>
      <c r="K50" s="2">
        <v>2</v>
      </c>
      <c r="L50" s="2">
        <v>1</v>
      </c>
      <c r="M50" s="2">
        <v>0</v>
      </c>
      <c r="O50" s="2" t="e">
        <f t="shared" si="16"/>
        <v>#VALUE!</v>
      </c>
      <c r="P50" s="2" t="e">
        <f t="shared" si="17"/>
        <v>#VALUE!</v>
      </c>
      <c r="Q50" s="2">
        <f t="shared" si="18"/>
        <v>310000000</v>
      </c>
      <c r="R50" s="2">
        <f t="shared" si="19"/>
        <v>200000000</v>
      </c>
      <c r="S50" s="2">
        <f t="shared" si="20"/>
        <v>1000000000</v>
      </c>
      <c r="T50" s="2">
        <f t="shared" si="21"/>
        <v>0</v>
      </c>
      <c r="V50" s="2">
        <f t="shared" si="22"/>
        <v>503333333.33333331</v>
      </c>
    </row>
    <row r="51" spans="1:25" x14ac:dyDescent="0.3">
      <c r="A51" s="2">
        <v>24</v>
      </c>
      <c r="B51" s="2">
        <v>4682</v>
      </c>
      <c r="C51" s="2" t="s">
        <v>12</v>
      </c>
      <c r="D51" s="2">
        <v>5</v>
      </c>
      <c r="E51" s="2">
        <v>2</v>
      </c>
      <c r="F51" s="2">
        <v>4</v>
      </c>
      <c r="G51" s="2">
        <v>1</v>
      </c>
      <c r="H51" s="2" t="s">
        <v>3</v>
      </c>
      <c r="I51" s="2" t="s">
        <v>3</v>
      </c>
      <c r="J51" s="2">
        <v>31</v>
      </c>
      <c r="K51" s="2">
        <v>3</v>
      </c>
      <c r="L51" s="2">
        <v>0</v>
      </c>
      <c r="M51" s="2">
        <v>0</v>
      </c>
      <c r="O51" s="2" t="e">
        <f t="shared" si="16"/>
        <v>#VALUE!</v>
      </c>
      <c r="P51" s="2" t="e">
        <f t="shared" si="17"/>
        <v>#VALUE!</v>
      </c>
      <c r="Q51" s="2">
        <f t="shared" si="18"/>
        <v>310000000</v>
      </c>
      <c r="R51" s="2">
        <f t="shared" si="19"/>
        <v>300000000</v>
      </c>
      <c r="S51" s="2">
        <f t="shared" si="20"/>
        <v>0</v>
      </c>
      <c r="T51" s="2">
        <f t="shared" si="21"/>
        <v>0</v>
      </c>
      <c r="V51" s="2">
        <f t="shared" si="22"/>
        <v>305000000</v>
      </c>
      <c r="W51" s="2">
        <f>AVERAGEIF(O51:T53, "&gt;0")</f>
        <v>385714285.71428573</v>
      </c>
      <c r="X51" s="2">
        <f>AVERAGE(Q51:Q53)</f>
        <v>300000000</v>
      </c>
      <c r="Y51" s="2">
        <f>_xlfn.STDEV.S(Q51:Q53)/SQRT(COUNT(Q51:Q53))</f>
        <v>5773502.6918962579</v>
      </c>
    </row>
    <row r="52" spans="1:25" x14ac:dyDescent="0.3">
      <c r="A52" s="2">
        <v>24</v>
      </c>
      <c r="B52" s="2">
        <v>4682</v>
      </c>
      <c r="C52" s="2" t="s">
        <v>12</v>
      </c>
      <c r="D52" s="2">
        <v>5</v>
      </c>
      <c r="E52" s="2">
        <v>2</v>
      </c>
      <c r="F52" s="2">
        <v>4</v>
      </c>
      <c r="G52" s="2">
        <v>2</v>
      </c>
      <c r="H52" s="2" t="s">
        <v>3</v>
      </c>
      <c r="I52" s="2" t="s">
        <v>3</v>
      </c>
      <c r="J52" s="2">
        <v>29</v>
      </c>
      <c r="K52" s="2">
        <v>1</v>
      </c>
      <c r="L52" s="2">
        <v>0</v>
      </c>
      <c r="M52" s="2">
        <v>0</v>
      </c>
      <c r="O52" s="2" t="e">
        <f t="shared" si="16"/>
        <v>#VALUE!</v>
      </c>
      <c r="P52" s="2" t="e">
        <f t="shared" si="17"/>
        <v>#VALUE!</v>
      </c>
      <c r="Q52" s="2">
        <f t="shared" si="18"/>
        <v>290000000</v>
      </c>
      <c r="R52" s="2">
        <f t="shared" si="19"/>
        <v>100000000</v>
      </c>
      <c r="S52" s="2">
        <f t="shared" si="20"/>
        <v>0</v>
      </c>
      <c r="T52" s="2">
        <f t="shared" si="21"/>
        <v>0</v>
      </c>
      <c r="V52" s="2">
        <f t="shared" si="22"/>
        <v>195000000</v>
      </c>
    </row>
    <row r="53" spans="1:25" x14ac:dyDescent="0.3">
      <c r="A53" s="2">
        <v>24</v>
      </c>
      <c r="B53" s="2">
        <v>4682</v>
      </c>
      <c r="C53" s="2" t="s">
        <v>12</v>
      </c>
      <c r="D53" s="2">
        <v>5</v>
      </c>
      <c r="E53" s="2">
        <v>2</v>
      </c>
      <c r="F53" s="2">
        <v>4</v>
      </c>
      <c r="G53" s="2">
        <v>3</v>
      </c>
      <c r="H53" s="2" t="s">
        <v>3</v>
      </c>
      <c r="I53" s="2" t="s">
        <v>3</v>
      </c>
      <c r="J53" s="2">
        <v>30</v>
      </c>
      <c r="K53" s="2">
        <v>4</v>
      </c>
      <c r="L53" s="2">
        <v>1</v>
      </c>
      <c r="M53" s="2">
        <v>0</v>
      </c>
      <c r="O53" s="2" t="e">
        <f t="shared" si="16"/>
        <v>#VALUE!</v>
      </c>
      <c r="P53" s="2" t="e">
        <f t="shared" si="17"/>
        <v>#VALUE!</v>
      </c>
      <c r="Q53" s="2">
        <f t="shared" si="18"/>
        <v>300000000</v>
      </c>
      <c r="R53" s="2">
        <f t="shared" si="19"/>
        <v>400000000</v>
      </c>
      <c r="S53" s="2">
        <f t="shared" si="20"/>
        <v>1000000000</v>
      </c>
      <c r="T53" s="2">
        <f t="shared" si="21"/>
        <v>0</v>
      </c>
      <c r="V53" s="2">
        <f t="shared" si="22"/>
        <v>566666666.66666663</v>
      </c>
    </row>
    <row r="55" spans="1:25" x14ac:dyDescent="0.3">
      <c r="A55" s="2" t="s">
        <v>14</v>
      </c>
    </row>
    <row r="56" spans="1:25" x14ac:dyDescent="0.3">
      <c r="A56" s="2" t="s">
        <v>1</v>
      </c>
      <c r="B56" s="2" t="s">
        <v>6</v>
      </c>
      <c r="C56" s="2" t="s">
        <v>7</v>
      </c>
      <c r="D56" s="2" t="s">
        <v>13</v>
      </c>
      <c r="E56" s="2" t="s">
        <v>24</v>
      </c>
      <c r="F56" s="2" t="s">
        <v>25</v>
      </c>
      <c r="G56" s="2" t="s">
        <v>16</v>
      </c>
      <c r="H56" s="2">
        <v>-3</v>
      </c>
      <c r="I56" s="2">
        <v>-4</v>
      </c>
      <c r="J56" s="2">
        <v>-5</v>
      </c>
      <c r="K56" s="2">
        <v>-6</v>
      </c>
      <c r="L56" s="2">
        <v>-7</v>
      </c>
      <c r="M56" s="2">
        <v>-8</v>
      </c>
      <c r="O56" s="2" t="s">
        <v>0</v>
      </c>
      <c r="V56" s="2" t="s">
        <v>2</v>
      </c>
      <c r="W56" s="2" t="s">
        <v>28</v>
      </c>
      <c r="X56" s="2" t="s">
        <v>26</v>
      </c>
      <c r="Y56" s="2" t="s">
        <v>27</v>
      </c>
    </row>
    <row r="57" spans="1:25" x14ac:dyDescent="0.3">
      <c r="A57" s="2">
        <v>0</v>
      </c>
      <c r="B57" s="2" t="s">
        <v>8</v>
      </c>
      <c r="C57" s="2" t="s">
        <v>12</v>
      </c>
      <c r="D57" s="2">
        <v>0</v>
      </c>
      <c r="E57" s="2">
        <v>0</v>
      </c>
      <c r="F57" s="2">
        <v>0</v>
      </c>
      <c r="G57" s="2">
        <v>1</v>
      </c>
      <c r="H57" s="2" t="s">
        <v>3</v>
      </c>
      <c r="I57" s="2" t="s">
        <v>3</v>
      </c>
      <c r="J57" s="2">
        <v>118</v>
      </c>
      <c r="K57" s="2">
        <v>8</v>
      </c>
      <c r="L57" s="2">
        <v>2</v>
      </c>
      <c r="M57" s="2">
        <v>0</v>
      </c>
      <c r="O57" s="2" t="e">
        <f>H57*100*10^(-1*$H$2)</f>
        <v>#VALUE!</v>
      </c>
      <c r="P57" s="2" t="e">
        <f>I57*100*10^(-1*$I$2)</f>
        <v>#VALUE!</v>
      </c>
      <c r="Q57" s="2">
        <f t="shared" ref="Q57:Q71" si="23">J57*100*10^(-1*$J$2)</f>
        <v>1180000000</v>
      </c>
      <c r="R57" s="2">
        <f t="shared" ref="R57:R107" si="24">K57*100*10^(-1*$K$2)</f>
        <v>800000000</v>
      </c>
      <c r="S57" s="2">
        <f t="shared" ref="S57:S107" si="25">L57*100*10^(-1*$L$2)</f>
        <v>2000000000</v>
      </c>
      <c r="T57" s="2">
        <f t="shared" ref="T57:T107" si="26">M57*100*10^(-1*$M$2)</f>
        <v>0</v>
      </c>
      <c r="V57" s="2">
        <f>AVERAGEIF(O57:T57, "&gt;0")</f>
        <v>1326666666.6666667</v>
      </c>
      <c r="W57" s="2">
        <f>AVERAGEIF(O57:T59, "&gt;0")</f>
        <v>1480000000</v>
      </c>
      <c r="X57" s="2">
        <f>AVERAGE(Q57:Q59)</f>
        <v>1140000000</v>
      </c>
      <c r="Y57" s="2">
        <f>_xlfn.STDEV.S(Q57:Q59)/SQRT(COUNT(Q57:Q59))</f>
        <v>45092497.528228939</v>
      </c>
    </row>
    <row r="58" spans="1:25" x14ac:dyDescent="0.3">
      <c r="A58" s="2">
        <v>0</v>
      </c>
      <c r="B58" s="2" t="s">
        <v>8</v>
      </c>
      <c r="C58" s="2" t="s">
        <v>12</v>
      </c>
      <c r="D58" s="2">
        <v>0</v>
      </c>
      <c r="E58" s="2">
        <v>0</v>
      </c>
      <c r="F58" s="2">
        <v>0</v>
      </c>
      <c r="G58" s="2">
        <v>2</v>
      </c>
      <c r="H58" s="2" t="s">
        <v>3</v>
      </c>
      <c r="I58" s="2" t="s">
        <v>3</v>
      </c>
      <c r="J58" s="2">
        <v>105</v>
      </c>
      <c r="K58" s="2">
        <v>12</v>
      </c>
      <c r="L58" s="2">
        <v>3</v>
      </c>
      <c r="M58" s="2">
        <v>0</v>
      </c>
      <c r="O58" s="2" t="e">
        <f t="shared" ref="O58:O107" si="27">H58*100*10^(-1*$H$2)</f>
        <v>#VALUE!</v>
      </c>
      <c r="P58" s="2" t="e">
        <f t="shared" ref="P58:P74" si="28">I58*100*10^(-1*$I$2)</f>
        <v>#VALUE!</v>
      </c>
      <c r="Q58" s="2">
        <f t="shared" si="23"/>
        <v>1050000000</v>
      </c>
      <c r="R58" s="2">
        <f t="shared" si="24"/>
        <v>1200000000</v>
      </c>
      <c r="S58" s="2">
        <f t="shared" si="25"/>
        <v>3000000000</v>
      </c>
      <c r="T58" s="2" t="e">
        <f>#REF!*100*10^(-1*$M$2)</f>
        <v>#REF!</v>
      </c>
      <c r="V58" s="2">
        <f t="shared" ref="V58:V107" si="29">AVERAGEIF(O58:T58, "&gt;0")</f>
        <v>1750000000</v>
      </c>
    </row>
    <row r="59" spans="1:25" x14ac:dyDescent="0.3">
      <c r="A59" s="2">
        <v>0</v>
      </c>
      <c r="B59" s="2" t="s">
        <v>8</v>
      </c>
      <c r="C59" s="2" t="s">
        <v>12</v>
      </c>
      <c r="D59" s="2">
        <v>0</v>
      </c>
      <c r="E59" s="2">
        <v>0</v>
      </c>
      <c r="F59" s="2">
        <v>0</v>
      </c>
      <c r="G59" s="2">
        <v>3</v>
      </c>
      <c r="H59" s="2" t="s">
        <v>3</v>
      </c>
      <c r="I59" s="2" t="s">
        <v>3</v>
      </c>
      <c r="J59" s="2">
        <v>119</v>
      </c>
      <c r="K59" s="2">
        <v>19</v>
      </c>
      <c r="L59" s="2">
        <v>1</v>
      </c>
      <c r="M59" s="2">
        <v>0</v>
      </c>
      <c r="O59" s="2" t="e">
        <f t="shared" si="27"/>
        <v>#VALUE!</v>
      </c>
      <c r="P59" s="2" t="e">
        <f t="shared" si="28"/>
        <v>#VALUE!</v>
      </c>
      <c r="Q59" s="2">
        <f t="shared" si="23"/>
        <v>1190000000</v>
      </c>
      <c r="R59" s="2">
        <f t="shared" si="24"/>
        <v>1900000000</v>
      </c>
      <c r="S59" s="2">
        <f t="shared" si="25"/>
        <v>1000000000</v>
      </c>
      <c r="T59" s="2" t="e">
        <f>#REF!*100*10^(-1*$M$2)</f>
        <v>#REF!</v>
      </c>
      <c r="V59" s="2">
        <f t="shared" si="29"/>
        <v>1363333333.3333333</v>
      </c>
    </row>
    <row r="60" spans="1:25" x14ac:dyDescent="0.3">
      <c r="A60" s="2">
        <v>0</v>
      </c>
      <c r="B60" s="2">
        <v>2620</v>
      </c>
      <c r="C60" s="2" t="s">
        <v>8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O60" s="2">
        <f t="shared" si="27"/>
        <v>0</v>
      </c>
      <c r="P60" s="2">
        <f t="shared" si="28"/>
        <v>0</v>
      </c>
      <c r="Q60" s="2">
        <f t="shared" si="23"/>
        <v>0</v>
      </c>
      <c r="R60" s="2">
        <f t="shared" si="24"/>
        <v>0</v>
      </c>
      <c r="S60" s="2">
        <f t="shared" si="25"/>
        <v>0</v>
      </c>
      <c r="T60" s="2">
        <f t="shared" si="26"/>
        <v>0</v>
      </c>
      <c r="V60" s="2">
        <v>0</v>
      </c>
      <c r="W60" s="2">
        <v>0</v>
      </c>
      <c r="X60" s="2">
        <f>AVERAGE(Q60:Q62)</f>
        <v>0</v>
      </c>
      <c r="Y60" s="2">
        <f>_xlfn.STDEV.S(Q60:Q62)/SQRT(COUNT(Q60:Q62))</f>
        <v>0</v>
      </c>
    </row>
    <row r="61" spans="1:25" x14ac:dyDescent="0.3">
      <c r="A61" s="2">
        <v>0</v>
      </c>
      <c r="B61" s="2">
        <v>2620</v>
      </c>
      <c r="C61" s="2" t="s">
        <v>8</v>
      </c>
      <c r="D61" s="2">
        <v>0</v>
      </c>
      <c r="E61" s="2">
        <v>0</v>
      </c>
      <c r="F61" s="2">
        <v>0</v>
      </c>
      <c r="G61" s="2">
        <v>2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O61" s="2">
        <f t="shared" si="27"/>
        <v>0</v>
      </c>
      <c r="P61" s="2">
        <f t="shared" si="28"/>
        <v>0</v>
      </c>
      <c r="Q61" s="2">
        <f t="shared" si="23"/>
        <v>0</v>
      </c>
      <c r="R61" s="2">
        <f t="shared" si="24"/>
        <v>0</v>
      </c>
      <c r="S61" s="2">
        <f t="shared" si="25"/>
        <v>0</v>
      </c>
      <c r="T61" s="2">
        <f t="shared" si="26"/>
        <v>0</v>
      </c>
      <c r="V61" s="2">
        <v>0</v>
      </c>
    </row>
    <row r="62" spans="1:25" x14ac:dyDescent="0.3">
      <c r="A62" s="2">
        <v>0</v>
      </c>
      <c r="B62" s="2">
        <v>2620</v>
      </c>
      <c r="C62" s="2" t="s">
        <v>8</v>
      </c>
      <c r="D62" s="2">
        <v>0</v>
      </c>
      <c r="E62" s="2">
        <v>0</v>
      </c>
      <c r="F62" s="2">
        <v>0</v>
      </c>
      <c r="G62" s="2">
        <v>3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O62" s="2">
        <f t="shared" si="27"/>
        <v>0</v>
      </c>
      <c r="P62" s="2">
        <f t="shared" si="28"/>
        <v>0</v>
      </c>
      <c r="Q62" s="2">
        <f t="shared" si="23"/>
        <v>0</v>
      </c>
      <c r="R62" s="2">
        <f t="shared" si="24"/>
        <v>0</v>
      </c>
      <c r="S62" s="2">
        <f t="shared" si="25"/>
        <v>0</v>
      </c>
      <c r="T62" s="2">
        <f t="shared" si="26"/>
        <v>0</v>
      </c>
      <c r="V62" s="2">
        <v>0</v>
      </c>
    </row>
    <row r="63" spans="1:25" x14ac:dyDescent="0.3">
      <c r="A63" s="2">
        <v>0</v>
      </c>
      <c r="B63" s="2">
        <v>4682</v>
      </c>
      <c r="C63" s="2" t="s">
        <v>8</v>
      </c>
      <c r="D63" s="2">
        <v>0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O63" s="2">
        <f t="shared" si="27"/>
        <v>0</v>
      </c>
      <c r="P63" s="2">
        <f t="shared" si="28"/>
        <v>0</v>
      </c>
      <c r="Q63" s="2">
        <f t="shared" si="23"/>
        <v>0</v>
      </c>
      <c r="R63" s="2">
        <f t="shared" si="24"/>
        <v>0</v>
      </c>
      <c r="S63" s="2">
        <f t="shared" si="25"/>
        <v>0</v>
      </c>
      <c r="T63" s="2">
        <f t="shared" si="26"/>
        <v>0</v>
      </c>
      <c r="V63" s="2">
        <v>0</v>
      </c>
      <c r="W63" s="2">
        <v>0</v>
      </c>
      <c r="X63" s="2">
        <f>AVERAGE(Q63:Q65)</f>
        <v>0</v>
      </c>
      <c r="Y63" s="2">
        <f>_xlfn.STDEV.S(Q63:Q65)/SQRT(COUNT(Q63:Q65))</f>
        <v>0</v>
      </c>
    </row>
    <row r="64" spans="1:25" x14ac:dyDescent="0.3">
      <c r="A64" s="2">
        <v>0</v>
      </c>
      <c r="B64" s="2">
        <v>4682</v>
      </c>
      <c r="C64" s="2" t="s">
        <v>8</v>
      </c>
      <c r="D64" s="2">
        <v>0</v>
      </c>
      <c r="E64" s="2">
        <v>0</v>
      </c>
      <c r="F64" s="2">
        <v>0</v>
      </c>
      <c r="G64" s="2">
        <v>2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O64" s="2">
        <f t="shared" si="27"/>
        <v>0</v>
      </c>
      <c r="P64" s="2">
        <f t="shared" si="28"/>
        <v>0</v>
      </c>
      <c r="Q64" s="2">
        <f t="shared" si="23"/>
        <v>0</v>
      </c>
      <c r="R64" s="2">
        <f t="shared" si="24"/>
        <v>0</v>
      </c>
      <c r="S64" s="2">
        <f t="shared" si="25"/>
        <v>0</v>
      </c>
      <c r="T64" s="2">
        <f t="shared" si="26"/>
        <v>0</v>
      </c>
      <c r="V64" s="2">
        <v>0</v>
      </c>
    </row>
    <row r="65" spans="1:25" x14ac:dyDescent="0.3">
      <c r="A65" s="2">
        <v>0</v>
      </c>
      <c r="B65" s="2">
        <v>4682</v>
      </c>
      <c r="C65" s="2" t="s">
        <v>8</v>
      </c>
      <c r="D65" s="2">
        <v>0</v>
      </c>
      <c r="E65" s="2">
        <v>0</v>
      </c>
      <c r="F65" s="2">
        <v>0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O65" s="2">
        <f t="shared" si="27"/>
        <v>0</v>
      </c>
      <c r="P65" s="2">
        <f t="shared" si="28"/>
        <v>0</v>
      </c>
      <c r="Q65" s="2">
        <f t="shared" si="23"/>
        <v>0</v>
      </c>
      <c r="R65" s="2">
        <f t="shared" si="24"/>
        <v>0</v>
      </c>
      <c r="S65" s="2">
        <f t="shared" si="25"/>
        <v>0</v>
      </c>
      <c r="T65" s="2">
        <f t="shared" si="26"/>
        <v>0</v>
      </c>
      <c r="V65" s="2">
        <v>0</v>
      </c>
    </row>
    <row r="66" spans="1:25" x14ac:dyDescent="0.3">
      <c r="A66" s="2">
        <v>0</v>
      </c>
      <c r="B66" s="2">
        <v>2620</v>
      </c>
      <c r="C66" s="2" t="s">
        <v>12</v>
      </c>
      <c r="D66" s="2">
        <v>0</v>
      </c>
      <c r="E66" s="2">
        <v>0</v>
      </c>
      <c r="F66" s="2">
        <v>0</v>
      </c>
      <c r="G66" s="2">
        <v>1</v>
      </c>
      <c r="H66" s="2" t="s">
        <v>3</v>
      </c>
      <c r="I66" s="2" t="s">
        <v>3</v>
      </c>
      <c r="J66" s="2">
        <v>46</v>
      </c>
      <c r="K66" s="2">
        <v>10</v>
      </c>
      <c r="L66" s="2">
        <v>0</v>
      </c>
      <c r="M66" s="2">
        <v>0</v>
      </c>
      <c r="O66" s="2" t="e">
        <f t="shared" si="27"/>
        <v>#VALUE!</v>
      </c>
      <c r="P66" s="2" t="e">
        <f t="shared" si="28"/>
        <v>#VALUE!</v>
      </c>
      <c r="Q66" s="2">
        <f t="shared" si="23"/>
        <v>460000000</v>
      </c>
      <c r="R66" s="2">
        <f t="shared" si="24"/>
        <v>1000000000</v>
      </c>
      <c r="S66" s="2">
        <f t="shared" si="25"/>
        <v>0</v>
      </c>
      <c r="T66" s="2">
        <f t="shared" si="26"/>
        <v>0</v>
      </c>
      <c r="V66" s="2">
        <f t="shared" si="29"/>
        <v>730000000</v>
      </c>
      <c r="W66" s="2">
        <f>AVERAGEIF(O66:T68, "&gt;0")</f>
        <v>711250000</v>
      </c>
      <c r="X66" s="2">
        <f>AVERAGE(Q66:Q68)</f>
        <v>463333333.33333331</v>
      </c>
      <c r="Y66" s="2">
        <f>_xlfn.STDEV.S(Q66:Q68)/SQRT(COUNT(Q66:Q68))</f>
        <v>26034165.586355519</v>
      </c>
    </row>
    <row r="67" spans="1:25" x14ac:dyDescent="0.3">
      <c r="A67" s="2">
        <v>0</v>
      </c>
      <c r="B67" s="2">
        <v>2620</v>
      </c>
      <c r="C67" s="2" t="s">
        <v>12</v>
      </c>
      <c r="D67" s="2">
        <v>0</v>
      </c>
      <c r="E67" s="2">
        <v>0</v>
      </c>
      <c r="F67" s="2">
        <v>0</v>
      </c>
      <c r="G67" s="2">
        <v>2</v>
      </c>
      <c r="H67" s="2" t="s">
        <v>3</v>
      </c>
      <c r="I67" s="2" t="s">
        <v>3</v>
      </c>
      <c r="J67" s="2">
        <v>42</v>
      </c>
      <c r="K67" s="2">
        <v>11</v>
      </c>
      <c r="L67" s="2">
        <v>1</v>
      </c>
      <c r="M67" s="2">
        <v>0</v>
      </c>
      <c r="O67" s="2" t="e">
        <f t="shared" si="27"/>
        <v>#VALUE!</v>
      </c>
      <c r="P67" s="2" t="e">
        <f t="shared" si="28"/>
        <v>#VALUE!</v>
      </c>
      <c r="Q67" s="2">
        <f t="shared" si="23"/>
        <v>420000000</v>
      </c>
      <c r="R67" s="2">
        <f t="shared" si="24"/>
        <v>1100000000</v>
      </c>
      <c r="S67" s="2">
        <f t="shared" si="25"/>
        <v>1000000000</v>
      </c>
      <c r="T67" s="2">
        <f t="shared" si="26"/>
        <v>0</v>
      </c>
      <c r="V67" s="2">
        <f t="shared" si="29"/>
        <v>840000000</v>
      </c>
    </row>
    <row r="68" spans="1:25" x14ac:dyDescent="0.3">
      <c r="A68" s="2">
        <v>0</v>
      </c>
      <c r="B68" s="2">
        <v>2620</v>
      </c>
      <c r="C68" s="2" t="s">
        <v>12</v>
      </c>
      <c r="D68" s="2">
        <v>0</v>
      </c>
      <c r="E68" s="2">
        <v>0</v>
      </c>
      <c r="F68" s="2">
        <v>0</v>
      </c>
      <c r="G68" s="2">
        <v>3</v>
      </c>
      <c r="H68" s="2" t="s">
        <v>3</v>
      </c>
      <c r="I68" s="2" t="s">
        <v>3</v>
      </c>
      <c r="J68" s="2">
        <v>51</v>
      </c>
      <c r="K68" s="2">
        <v>2</v>
      </c>
      <c r="L68" s="2">
        <v>1</v>
      </c>
      <c r="M68" s="2">
        <v>0</v>
      </c>
      <c r="O68" s="2" t="e">
        <f t="shared" si="27"/>
        <v>#VALUE!</v>
      </c>
      <c r="P68" s="2" t="e">
        <f t="shared" si="28"/>
        <v>#VALUE!</v>
      </c>
      <c r="Q68" s="2">
        <f t="shared" si="23"/>
        <v>510000000</v>
      </c>
      <c r="R68" s="2">
        <f t="shared" si="24"/>
        <v>200000000</v>
      </c>
      <c r="S68" s="2">
        <f t="shared" si="25"/>
        <v>1000000000</v>
      </c>
      <c r="T68" s="2">
        <f t="shared" si="26"/>
        <v>0</v>
      </c>
      <c r="V68" s="2">
        <f t="shared" si="29"/>
        <v>570000000</v>
      </c>
    </row>
    <row r="69" spans="1:25" x14ac:dyDescent="0.3">
      <c r="A69" s="2">
        <v>0</v>
      </c>
      <c r="B69" s="2">
        <v>4682</v>
      </c>
      <c r="C69" s="2" t="s">
        <v>12</v>
      </c>
      <c r="D69" s="2">
        <v>0</v>
      </c>
      <c r="E69" s="2">
        <v>0</v>
      </c>
      <c r="F69" s="2">
        <v>0</v>
      </c>
      <c r="G69" s="2">
        <v>1</v>
      </c>
      <c r="H69" s="2" t="s">
        <v>3</v>
      </c>
      <c r="I69" s="2">
        <v>54</v>
      </c>
      <c r="J69" s="2">
        <v>8</v>
      </c>
      <c r="K69" s="2">
        <v>1</v>
      </c>
      <c r="L69" s="2">
        <v>0</v>
      </c>
      <c r="M69" s="2">
        <v>0</v>
      </c>
      <c r="O69" s="2" t="e">
        <f t="shared" si="27"/>
        <v>#VALUE!</v>
      </c>
      <c r="P69" s="2">
        <f t="shared" si="28"/>
        <v>54000000</v>
      </c>
      <c r="Q69" s="2">
        <f t="shared" si="23"/>
        <v>80000000</v>
      </c>
      <c r="R69" s="2">
        <f t="shared" si="24"/>
        <v>100000000</v>
      </c>
      <c r="S69" s="2">
        <f t="shared" si="25"/>
        <v>0</v>
      </c>
      <c r="T69" s="2">
        <f t="shared" si="26"/>
        <v>0</v>
      </c>
      <c r="V69" s="2">
        <f t="shared" si="29"/>
        <v>78000000</v>
      </c>
      <c r="W69" s="2">
        <f>AVERAGEIF(O69:T71, "&gt;0")</f>
        <v>71571428.571428567</v>
      </c>
      <c r="X69" s="2">
        <f>AVERAGE(P69:P71)</f>
        <v>60333333.333333336</v>
      </c>
      <c r="Y69" s="2">
        <f>_xlfn.STDEV.S(P69:P71)/SQRT(COUNT(P69:P71))</f>
        <v>4910306.620885401</v>
      </c>
    </row>
    <row r="70" spans="1:25" x14ac:dyDescent="0.3">
      <c r="A70" s="2">
        <v>0</v>
      </c>
      <c r="B70" s="2">
        <v>4682</v>
      </c>
      <c r="C70" s="2" t="s">
        <v>12</v>
      </c>
      <c r="D70" s="2">
        <v>0</v>
      </c>
      <c r="E70" s="2">
        <v>0</v>
      </c>
      <c r="F70" s="2">
        <v>0</v>
      </c>
      <c r="G70" s="2">
        <v>2</v>
      </c>
      <c r="H70" s="2" t="s">
        <v>3</v>
      </c>
      <c r="I70" s="2">
        <v>57</v>
      </c>
      <c r="J70" s="2">
        <v>7</v>
      </c>
      <c r="K70" s="2">
        <v>0</v>
      </c>
      <c r="L70" s="2">
        <v>0</v>
      </c>
      <c r="M70" s="2">
        <v>0</v>
      </c>
      <c r="O70" s="2" t="e">
        <f t="shared" si="27"/>
        <v>#VALUE!</v>
      </c>
      <c r="P70" s="2">
        <f t="shared" si="28"/>
        <v>57000000</v>
      </c>
      <c r="Q70" s="2">
        <f t="shared" si="23"/>
        <v>70000000</v>
      </c>
      <c r="R70" s="2">
        <f t="shared" si="24"/>
        <v>0</v>
      </c>
      <c r="S70" s="2">
        <f t="shared" si="25"/>
        <v>0</v>
      </c>
      <c r="T70" s="2">
        <f t="shared" si="26"/>
        <v>0</v>
      </c>
      <c r="V70" s="2">
        <f t="shared" si="29"/>
        <v>63500000</v>
      </c>
    </row>
    <row r="71" spans="1:25" x14ac:dyDescent="0.3">
      <c r="A71" s="2">
        <v>0</v>
      </c>
      <c r="B71" s="2">
        <v>4682</v>
      </c>
      <c r="C71" s="2" t="s">
        <v>12</v>
      </c>
      <c r="D71" s="2">
        <v>0</v>
      </c>
      <c r="E71" s="2">
        <v>0</v>
      </c>
      <c r="F71" s="2">
        <v>0</v>
      </c>
      <c r="G71" s="2">
        <v>3</v>
      </c>
      <c r="H71" s="2" t="s">
        <v>3</v>
      </c>
      <c r="I71" s="2">
        <v>70</v>
      </c>
      <c r="J71" s="2">
        <v>7</v>
      </c>
      <c r="K71" s="2">
        <v>0</v>
      </c>
      <c r="L71" s="2">
        <v>0</v>
      </c>
      <c r="M71" s="2">
        <v>0</v>
      </c>
      <c r="O71" s="2" t="e">
        <f t="shared" si="27"/>
        <v>#VALUE!</v>
      </c>
      <c r="P71" s="2">
        <f t="shared" si="28"/>
        <v>70000000</v>
      </c>
      <c r="Q71" s="2">
        <f t="shared" si="23"/>
        <v>70000000</v>
      </c>
      <c r="R71" s="2">
        <f t="shared" si="24"/>
        <v>0</v>
      </c>
      <c r="S71" s="2">
        <f t="shared" si="25"/>
        <v>0</v>
      </c>
      <c r="T71" s="2">
        <f t="shared" si="26"/>
        <v>0</v>
      </c>
      <c r="V71" s="2">
        <f t="shared" si="29"/>
        <v>70000000</v>
      </c>
    </row>
    <row r="72" spans="1:25" x14ac:dyDescent="0.3">
      <c r="A72" s="2">
        <v>0</v>
      </c>
      <c r="B72" s="2">
        <v>2620</v>
      </c>
      <c r="C72" s="2" t="s">
        <v>12</v>
      </c>
      <c r="D72" s="2">
        <v>0</v>
      </c>
      <c r="E72" s="2">
        <v>0</v>
      </c>
      <c r="F72" s="2">
        <v>0</v>
      </c>
      <c r="G72" s="2">
        <v>1</v>
      </c>
      <c r="H72" s="2" t="s">
        <v>3</v>
      </c>
      <c r="I72" s="2" t="s">
        <v>3</v>
      </c>
      <c r="J72" s="2">
        <v>41</v>
      </c>
      <c r="K72" s="2">
        <v>3</v>
      </c>
      <c r="L72" s="2">
        <v>0</v>
      </c>
      <c r="M72" s="2">
        <v>0</v>
      </c>
      <c r="O72" s="2" t="e">
        <f t="shared" si="27"/>
        <v>#VALUE!</v>
      </c>
      <c r="P72" s="2" t="e">
        <f t="shared" si="28"/>
        <v>#VALUE!</v>
      </c>
      <c r="Q72" s="2">
        <f t="shared" ref="Q72:Q75" si="30">J72*100*10^(-1*$J$2)</f>
        <v>410000000</v>
      </c>
      <c r="R72" s="2">
        <f t="shared" si="24"/>
        <v>300000000</v>
      </c>
      <c r="S72" s="2">
        <f t="shared" si="25"/>
        <v>0</v>
      </c>
      <c r="T72" s="2">
        <f t="shared" si="26"/>
        <v>0</v>
      </c>
      <c r="V72" s="2">
        <f t="shared" si="29"/>
        <v>355000000</v>
      </c>
      <c r="W72" s="2">
        <f>AVERAGEIF(O72:T74, "&gt;0")</f>
        <v>391666666.66666669</v>
      </c>
      <c r="X72" s="2">
        <f>AVERAGE(Q72:Q74)</f>
        <v>450000000</v>
      </c>
      <c r="Y72" s="2">
        <f>_xlfn.STDEV.S(Q72:Q74)/SQRT(COUNT(Q72:Q74))</f>
        <v>30550504.633038934</v>
      </c>
    </row>
    <row r="73" spans="1:25" x14ac:dyDescent="0.3">
      <c r="A73" s="2">
        <v>0</v>
      </c>
      <c r="B73" s="2">
        <v>2620</v>
      </c>
      <c r="C73" s="2" t="s">
        <v>12</v>
      </c>
      <c r="D73" s="2">
        <v>0</v>
      </c>
      <c r="E73" s="2">
        <v>0</v>
      </c>
      <c r="F73" s="2">
        <v>0</v>
      </c>
      <c r="G73" s="2">
        <v>2</v>
      </c>
      <c r="H73" s="2" t="s">
        <v>3</v>
      </c>
      <c r="I73" s="2" t="s">
        <v>3</v>
      </c>
      <c r="J73" s="2">
        <v>51</v>
      </c>
      <c r="K73" s="2">
        <v>2</v>
      </c>
      <c r="L73" s="2">
        <v>0</v>
      </c>
      <c r="M73" s="2">
        <v>0</v>
      </c>
      <c r="O73" s="2" t="e">
        <f t="shared" si="27"/>
        <v>#VALUE!</v>
      </c>
      <c r="P73" s="2" t="e">
        <f t="shared" si="28"/>
        <v>#VALUE!</v>
      </c>
      <c r="Q73" s="2">
        <f t="shared" si="30"/>
        <v>510000000</v>
      </c>
      <c r="R73" s="2">
        <f t="shared" si="24"/>
        <v>200000000</v>
      </c>
      <c r="S73" s="2">
        <f t="shared" si="25"/>
        <v>0</v>
      </c>
      <c r="T73" s="2">
        <f t="shared" si="26"/>
        <v>0</v>
      </c>
      <c r="V73" s="2">
        <f t="shared" si="29"/>
        <v>355000000</v>
      </c>
    </row>
    <row r="74" spans="1:25" x14ac:dyDescent="0.3">
      <c r="A74" s="2">
        <v>0</v>
      </c>
      <c r="B74" s="2">
        <v>2620</v>
      </c>
      <c r="C74" s="2" t="s">
        <v>12</v>
      </c>
      <c r="D74" s="2">
        <v>0</v>
      </c>
      <c r="E74" s="2">
        <v>0</v>
      </c>
      <c r="F74" s="2">
        <v>0</v>
      </c>
      <c r="G74" s="2">
        <v>3</v>
      </c>
      <c r="H74" s="2" t="s">
        <v>3</v>
      </c>
      <c r="I74" s="2" t="s">
        <v>3</v>
      </c>
      <c r="J74" s="2">
        <v>43</v>
      </c>
      <c r="K74" s="2">
        <v>5</v>
      </c>
      <c r="L74" s="2">
        <v>0</v>
      </c>
      <c r="M74" s="2">
        <v>0</v>
      </c>
      <c r="O74" s="2" t="e">
        <f t="shared" si="27"/>
        <v>#VALUE!</v>
      </c>
      <c r="P74" s="2" t="e">
        <f t="shared" si="28"/>
        <v>#VALUE!</v>
      </c>
      <c r="Q74" s="2">
        <f t="shared" si="30"/>
        <v>430000000</v>
      </c>
      <c r="R74" s="2">
        <f t="shared" si="24"/>
        <v>500000000</v>
      </c>
      <c r="S74" s="2">
        <f t="shared" si="25"/>
        <v>0</v>
      </c>
      <c r="T74" s="2">
        <f t="shared" si="26"/>
        <v>0</v>
      </c>
      <c r="V74" s="2">
        <f t="shared" si="29"/>
        <v>465000000</v>
      </c>
    </row>
    <row r="75" spans="1:25" x14ac:dyDescent="0.3">
      <c r="A75" s="2">
        <v>0</v>
      </c>
      <c r="B75" s="2">
        <v>4682</v>
      </c>
      <c r="C75" s="2" t="s">
        <v>12</v>
      </c>
      <c r="D75" s="2">
        <v>0</v>
      </c>
      <c r="E75" s="2">
        <v>0</v>
      </c>
      <c r="F75" s="2">
        <v>0</v>
      </c>
      <c r="G75" s="2">
        <v>1</v>
      </c>
      <c r="H75" s="2" t="s">
        <v>3</v>
      </c>
      <c r="I75" s="2">
        <v>53</v>
      </c>
      <c r="J75" s="2">
        <v>3</v>
      </c>
      <c r="K75" s="2">
        <v>1</v>
      </c>
      <c r="L75" s="2">
        <v>0</v>
      </c>
      <c r="M75" s="2">
        <v>0</v>
      </c>
      <c r="O75" s="2" t="e">
        <f t="shared" si="27"/>
        <v>#VALUE!</v>
      </c>
      <c r="P75" s="2">
        <f t="shared" ref="P75:P107" si="31">I75*100*10^(-1*$I$2)</f>
        <v>53000000</v>
      </c>
      <c r="Q75" s="2">
        <f t="shared" si="30"/>
        <v>30000000</v>
      </c>
      <c r="R75" s="2">
        <f t="shared" si="24"/>
        <v>100000000</v>
      </c>
      <c r="S75" s="2">
        <f t="shared" si="25"/>
        <v>0</v>
      </c>
      <c r="T75" s="2">
        <f t="shared" si="26"/>
        <v>0</v>
      </c>
      <c r="V75" s="2">
        <f t="shared" si="29"/>
        <v>61000000</v>
      </c>
      <c r="W75" s="2">
        <f>AVERAGEIF(O75:T77, "&gt;0")</f>
        <v>56428571.428571425</v>
      </c>
      <c r="X75" s="2">
        <f>AVERAGE(P75:P77)</f>
        <v>55000000</v>
      </c>
      <c r="Y75" s="2">
        <f>_xlfn.STDEV.S(P75:P77)/SQRT(COUNT(P75:P77))</f>
        <v>1154700.5383792515</v>
      </c>
    </row>
    <row r="76" spans="1:25" x14ac:dyDescent="0.3">
      <c r="A76" s="2">
        <v>0</v>
      </c>
      <c r="B76" s="2">
        <v>4682</v>
      </c>
      <c r="C76" s="2" t="s">
        <v>12</v>
      </c>
      <c r="D76" s="2">
        <v>0</v>
      </c>
      <c r="E76" s="2">
        <v>0</v>
      </c>
      <c r="F76" s="2">
        <v>0</v>
      </c>
      <c r="G76" s="2">
        <v>2</v>
      </c>
      <c r="H76" s="2" t="s">
        <v>3</v>
      </c>
      <c r="I76" s="2">
        <v>55</v>
      </c>
      <c r="J76" s="2">
        <v>6</v>
      </c>
      <c r="K76" s="2">
        <v>0</v>
      </c>
      <c r="L76" s="2">
        <v>0</v>
      </c>
      <c r="M76" s="2">
        <v>0</v>
      </c>
      <c r="O76" s="2" t="e">
        <f t="shared" si="27"/>
        <v>#VALUE!</v>
      </c>
      <c r="P76" s="2">
        <f t="shared" si="31"/>
        <v>55000000</v>
      </c>
      <c r="Q76" s="2">
        <f t="shared" ref="Q76:Q107" si="32">J76*100*10^(-1*$J$2)</f>
        <v>60000000</v>
      </c>
      <c r="R76" s="2">
        <f t="shared" si="24"/>
        <v>0</v>
      </c>
      <c r="S76" s="2">
        <f t="shared" si="25"/>
        <v>0</v>
      </c>
      <c r="T76" s="2">
        <f t="shared" si="26"/>
        <v>0</v>
      </c>
      <c r="V76" s="2">
        <f t="shared" si="29"/>
        <v>57500000</v>
      </c>
    </row>
    <row r="77" spans="1:25" x14ac:dyDescent="0.3">
      <c r="A77" s="2">
        <v>0</v>
      </c>
      <c r="B77" s="2">
        <v>4682</v>
      </c>
      <c r="C77" s="2" t="s">
        <v>12</v>
      </c>
      <c r="D77" s="2">
        <v>0</v>
      </c>
      <c r="E77" s="2">
        <v>0</v>
      </c>
      <c r="F77" s="2">
        <v>0</v>
      </c>
      <c r="G77" s="2">
        <v>3</v>
      </c>
      <c r="H77" s="2" t="s">
        <v>3</v>
      </c>
      <c r="I77" s="2">
        <v>57</v>
      </c>
      <c r="J77" s="2">
        <v>4</v>
      </c>
      <c r="K77" s="2">
        <v>0</v>
      </c>
      <c r="L77" s="2">
        <v>0</v>
      </c>
      <c r="M77" s="2">
        <v>0</v>
      </c>
      <c r="O77" s="2" t="e">
        <f t="shared" si="27"/>
        <v>#VALUE!</v>
      </c>
      <c r="P77" s="2">
        <f t="shared" si="31"/>
        <v>57000000</v>
      </c>
      <c r="Q77" s="2">
        <f t="shared" si="32"/>
        <v>40000000</v>
      </c>
      <c r="R77" s="2">
        <f t="shared" si="24"/>
        <v>0</v>
      </c>
      <c r="S77" s="2">
        <f t="shared" si="25"/>
        <v>0</v>
      </c>
      <c r="T77" s="2">
        <f t="shared" si="26"/>
        <v>0</v>
      </c>
      <c r="V77" s="2">
        <f t="shared" si="29"/>
        <v>48500000</v>
      </c>
    </row>
    <row r="78" spans="1:25" x14ac:dyDescent="0.3">
      <c r="A78" s="2">
        <v>24</v>
      </c>
      <c r="B78" s="2">
        <v>2620</v>
      </c>
      <c r="C78" s="2" t="s">
        <v>12</v>
      </c>
      <c r="D78" s="2">
        <v>0</v>
      </c>
      <c r="E78" s="2">
        <v>0</v>
      </c>
      <c r="F78" s="2">
        <v>0</v>
      </c>
      <c r="G78" s="2">
        <v>1</v>
      </c>
      <c r="H78" s="2" t="s">
        <v>3</v>
      </c>
      <c r="I78" s="2" t="s">
        <v>3</v>
      </c>
      <c r="J78" s="2">
        <v>88</v>
      </c>
      <c r="K78" s="2">
        <v>8</v>
      </c>
      <c r="L78" s="2">
        <v>0</v>
      </c>
      <c r="M78" s="2">
        <v>0</v>
      </c>
      <c r="O78" s="2" t="e">
        <f t="shared" si="27"/>
        <v>#VALUE!</v>
      </c>
      <c r="P78" s="2" t="e">
        <f t="shared" si="31"/>
        <v>#VALUE!</v>
      </c>
      <c r="Q78" s="2">
        <f t="shared" si="32"/>
        <v>880000000</v>
      </c>
      <c r="R78" s="2">
        <f t="shared" si="24"/>
        <v>800000000</v>
      </c>
      <c r="S78" s="2">
        <f t="shared" si="25"/>
        <v>0</v>
      </c>
      <c r="T78" s="2">
        <f t="shared" si="26"/>
        <v>0</v>
      </c>
      <c r="V78" s="2">
        <f t="shared" si="29"/>
        <v>840000000</v>
      </c>
      <c r="W78" s="2">
        <f>AVERAGEIF(O78:T80, "&gt;0")</f>
        <v>2187777777.7777777</v>
      </c>
      <c r="X78" s="2">
        <f>AVERAGE(Q78:Q80)</f>
        <v>930000000</v>
      </c>
      <c r="Y78" s="2">
        <f>_xlfn.STDEV.S(Q78:Q80)/SQRT(COUNT(Q78:Q80))</f>
        <v>45092497.528228939</v>
      </c>
    </row>
    <row r="79" spans="1:25" x14ac:dyDescent="0.3">
      <c r="A79" s="2">
        <v>24</v>
      </c>
      <c r="B79" s="2">
        <v>2620</v>
      </c>
      <c r="C79" s="2" t="s">
        <v>12</v>
      </c>
      <c r="D79" s="2">
        <v>0</v>
      </c>
      <c r="E79" s="2">
        <v>0</v>
      </c>
      <c r="F79" s="2">
        <v>0</v>
      </c>
      <c r="G79" s="2">
        <v>2</v>
      </c>
      <c r="H79" s="2" t="s">
        <v>3</v>
      </c>
      <c r="I79" s="2" t="s">
        <v>3</v>
      </c>
      <c r="J79" s="2">
        <v>89</v>
      </c>
      <c r="K79" s="2">
        <v>14</v>
      </c>
      <c r="L79" s="2">
        <v>1</v>
      </c>
      <c r="M79" s="2">
        <v>1</v>
      </c>
      <c r="O79" s="2" t="e">
        <f t="shared" si="27"/>
        <v>#VALUE!</v>
      </c>
      <c r="P79" s="2" t="e">
        <f t="shared" si="31"/>
        <v>#VALUE!</v>
      </c>
      <c r="Q79" s="2">
        <f t="shared" si="32"/>
        <v>890000000</v>
      </c>
      <c r="R79" s="2">
        <f t="shared" si="24"/>
        <v>1400000000</v>
      </c>
      <c r="S79" s="2">
        <f t="shared" si="25"/>
        <v>1000000000</v>
      </c>
      <c r="T79" s="2">
        <f t="shared" si="26"/>
        <v>10000000000</v>
      </c>
      <c r="V79" s="2">
        <f t="shared" si="29"/>
        <v>3322500000</v>
      </c>
    </row>
    <row r="80" spans="1:25" x14ac:dyDescent="0.3">
      <c r="A80" s="2">
        <v>24</v>
      </c>
      <c r="B80" s="2">
        <v>2620</v>
      </c>
      <c r="C80" s="2" t="s">
        <v>12</v>
      </c>
      <c r="D80" s="2">
        <v>0</v>
      </c>
      <c r="E80" s="2">
        <v>0</v>
      </c>
      <c r="F80" s="2">
        <v>0</v>
      </c>
      <c r="G80" s="2">
        <v>3</v>
      </c>
      <c r="H80" s="2" t="s">
        <v>3</v>
      </c>
      <c r="I80" s="2" t="s">
        <v>3</v>
      </c>
      <c r="J80" s="2">
        <v>102</v>
      </c>
      <c r="K80" s="2">
        <v>17</v>
      </c>
      <c r="L80" s="2">
        <v>2</v>
      </c>
      <c r="M80" s="2">
        <v>0</v>
      </c>
      <c r="O80" s="2" t="e">
        <f t="shared" si="27"/>
        <v>#VALUE!</v>
      </c>
      <c r="P80" s="2" t="e">
        <f t="shared" si="31"/>
        <v>#VALUE!</v>
      </c>
      <c r="Q80" s="2">
        <f t="shared" si="32"/>
        <v>1020000000</v>
      </c>
      <c r="R80" s="2">
        <f t="shared" si="24"/>
        <v>1700000000</v>
      </c>
      <c r="S80" s="2">
        <f t="shared" si="25"/>
        <v>2000000000</v>
      </c>
      <c r="T80" s="2">
        <f t="shared" si="26"/>
        <v>0</v>
      </c>
      <c r="V80" s="2">
        <f t="shared" si="29"/>
        <v>1573333333.3333333</v>
      </c>
    </row>
    <row r="81" spans="1:32" x14ac:dyDescent="0.3">
      <c r="A81" s="2">
        <v>24</v>
      </c>
      <c r="B81" s="2">
        <v>2620</v>
      </c>
      <c r="C81" s="2" t="s">
        <v>12</v>
      </c>
      <c r="D81" s="2">
        <v>5</v>
      </c>
      <c r="E81" s="2">
        <v>0</v>
      </c>
      <c r="F81" s="2">
        <v>0</v>
      </c>
      <c r="G81" s="2">
        <v>1</v>
      </c>
      <c r="H81" s="2" t="s">
        <v>3</v>
      </c>
      <c r="I81" s="2" t="s">
        <v>3</v>
      </c>
      <c r="J81" s="2">
        <v>132</v>
      </c>
      <c r="K81" s="2">
        <v>22</v>
      </c>
      <c r="L81" s="2">
        <v>1</v>
      </c>
      <c r="M81" s="2">
        <v>0</v>
      </c>
      <c r="O81" s="2" t="e">
        <f t="shared" si="27"/>
        <v>#VALUE!</v>
      </c>
      <c r="P81" s="2" t="e">
        <f t="shared" si="31"/>
        <v>#VALUE!</v>
      </c>
      <c r="Q81" s="2">
        <f t="shared" si="32"/>
        <v>1320000000</v>
      </c>
      <c r="R81" s="2">
        <f t="shared" si="24"/>
        <v>2200000000</v>
      </c>
      <c r="S81" s="2">
        <f t="shared" si="25"/>
        <v>1000000000</v>
      </c>
      <c r="T81" s="2">
        <f t="shared" si="26"/>
        <v>0</v>
      </c>
      <c r="V81" s="2">
        <f t="shared" si="29"/>
        <v>1506666666.6666667</v>
      </c>
      <c r="W81" s="2">
        <f>AVERAGEIF(O81:T83, "&gt;0")</f>
        <v>1511428571.4285715</v>
      </c>
      <c r="X81" s="2">
        <f>AVERAGE(Q81:Q83)</f>
        <v>1393333333.3333333</v>
      </c>
      <c r="Y81" s="2">
        <f>_xlfn.STDEV.S(Q81:Q83)/SQRT(COUNT(Q81:Q83))</f>
        <v>40551750.201988138</v>
      </c>
    </row>
    <row r="82" spans="1:32" x14ac:dyDescent="0.3">
      <c r="A82" s="2">
        <v>24</v>
      </c>
      <c r="B82" s="2">
        <v>2620</v>
      </c>
      <c r="C82" s="2" t="s">
        <v>12</v>
      </c>
      <c r="D82" s="2">
        <v>5</v>
      </c>
      <c r="E82" s="2">
        <v>0</v>
      </c>
      <c r="F82" s="2">
        <v>0</v>
      </c>
      <c r="G82" s="2">
        <v>2</v>
      </c>
      <c r="H82" s="2" t="s">
        <v>3</v>
      </c>
      <c r="I82" s="2" t="s">
        <v>3</v>
      </c>
      <c r="J82" s="2">
        <v>140</v>
      </c>
      <c r="K82" s="2">
        <v>14</v>
      </c>
      <c r="L82" s="2">
        <v>0</v>
      </c>
      <c r="M82" s="2">
        <v>0</v>
      </c>
      <c r="O82" s="2" t="e">
        <f t="shared" si="27"/>
        <v>#VALUE!</v>
      </c>
      <c r="P82" s="2" t="e">
        <f t="shared" si="31"/>
        <v>#VALUE!</v>
      </c>
      <c r="Q82" s="2">
        <f t="shared" si="32"/>
        <v>1400000000</v>
      </c>
      <c r="R82" s="2">
        <f t="shared" si="24"/>
        <v>1400000000</v>
      </c>
      <c r="S82" s="2">
        <f t="shared" si="25"/>
        <v>0</v>
      </c>
      <c r="T82" s="2">
        <f t="shared" si="26"/>
        <v>0</v>
      </c>
      <c r="V82" s="2">
        <f t="shared" si="29"/>
        <v>1400000000</v>
      </c>
    </row>
    <row r="83" spans="1:32" x14ac:dyDescent="0.3">
      <c r="A83" s="2">
        <v>24</v>
      </c>
      <c r="B83" s="2">
        <v>2620</v>
      </c>
      <c r="C83" s="2" t="s">
        <v>12</v>
      </c>
      <c r="D83" s="2">
        <v>5</v>
      </c>
      <c r="E83" s="2">
        <v>0</v>
      </c>
      <c r="F83" s="2">
        <v>0</v>
      </c>
      <c r="G83" s="2">
        <v>3</v>
      </c>
      <c r="H83" s="2" t="s">
        <v>3</v>
      </c>
      <c r="I83" s="2" t="s">
        <v>3</v>
      </c>
      <c r="J83" s="2">
        <v>146</v>
      </c>
      <c r="K83" s="2">
        <v>18</v>
      </c>
      <c r="L83" s="2">
        <v>0</v>
      </c>
      <c r="M83" s="2">
        <v>0</v>
      </c>
      <c r="O83" s="2" t="e">
        <f t="shared" si="27"/>
        <v>#VALUE!</v>
      </c>
      <c r="P83" s="2" t="e">
        <f t="shared" si="31"/>
        <v>#VALUE!</v>
      </c>
      <c r="Q83" s="2">
        <f t="shared" si="32"/>
        <v>1460000000</v>
      </c>
      <c r="R83" s="2">
        <f t="shared" si="24"/>
        <v>1800000000</v>
      </c>
      <c r="S83" s="2">
        <f t="shared" si="25"/>
        <v>0</v>
      </c>
      <c r="T83" s="2">
        <f t="shared" si="26"/>
        <v>0</v>
      </c>
      <c r="V83" s="2">
        <f t="shared" si="29"/>
        <v>1630000000</v>
      </c>
    </row>
    <row r="84" spans="1:32" x14ac:dyDescent="0.3">
      <c r="A84" s="2">
        <v>24</v>
      </c>
      <c r="B84" s="2">
        <v>2620</v>
      </c>
      <c r="C84" s="2" t="s">
        <v>12</v>
      </c>
      <c r="D84" s="2">
        <v>5</v>
      </c>
      <c r="E84" s="2">
        <v>2</v>
      </c>
      <c r="F84" s="2">
        <v>0</v>
      </c>
      <c r="G84" s="2">
        <v>1</v>
      </c>
      <c r="H84" s="2" t="s">
        <v>3</v>
      </c>
      <c r="I84" s="2" t="s">
        <v>3</v>
      </c>
      <c r="J84" s="2">
        <v>107</v>
      </c>
      <c r="K84" s="2">
        <v>11</v>
      </c>
      <c r="L84" s="2">
        <v>1</v>
      </c>
      <c r="M84" s="2">
        <v>0</v>
      </c>
      <c r="O84" s="2" t="e">
        <f t="shared" si="27"/>
        <v>#VALUE!</v>
      </c>
      <c r="P84" s="2" t="e">
        <f t="shared" si="31"/>
        <v>#VALUE!</v>
      </c>
      <c r="Q84" s="2">
        <f t="shared" si="32"/>
        <v>1070000000</v>
      </c>
      <c r="R84" s="2">
        <f t="shared" si="24"/>
        <v>1100000000</v>
      </c>
      <c r="S84" s="2">
        <f t="shared" si="25"/>
        <v>1000000000</v>
      </c>
      <c r="T84" s="2">
        <f t="shared" si="26"/>
        <v>0</v>
      </c>
      <c r="V84" s="2">
        <f t="shared" si="29"/>
        <v>1056666666.6666666</v>
      </c>
      <c r="W84" s="2">
        <f>AVERAGEIF(O84:T86, "&gt;0")</f>
        <v>1106250000</v>
      </c>
      <c r="X84" s="2">
        <f>AVERAGE(Q84:Q86)</f>
        <v>1050000000</v>
      </c>
      <c r="Y84" s="2">
        <f>_xlfn.STDEV.S(Q84:Q86)/SQRT(COUNT(Q84:Q86))</f>
        <v>36055512.754639894</v>
      </c>
    </row>
    <row r="85" spans="1:32" x14ac:dyDescent="0.3">
      <c r="A85" s="2">
        <v>24</v>
      </c>
      <c r="B85" s="2">
        <v>2620</v>
      </c>
      <c r="C85" s="2" t="s">
        <v>12</v>
      </c>
      <c r="D85" s="2">
        <v>5</v>
      </c>
      <c r="E85" s="2">
        <v>2</v>
      </c>
      <c r="F85" s="2">
        <v>0</v>
      </c>
      <c r="G85" s="2">
        <v>2</v>
      </c>
      <c r="H85" s="2" t="s">
        <v>3</v>
      </c>
      <c r="I85" s="2" t="s">
        <v>3</v>
      </c>
      <c r="J85" s="2">
        <v>110</v>
      </c>
      <c r="K85" s="2">
        <v>7</v>
      </c>
      <c r="L85" s="2">
        <v>0</v>
      </c>
      <c r="M85" s="2">
        <v>0</v>
      </c>
      <c r="O85" s="2" t="e">
        <f t="shared" si="27"/>
        <v>#VALUE!</v>
      </c>
      <c r="P85" s="2" t="e">
        <f t="shared" si="31"/>
        <v>#VALUE!</v>
      </c>
      <c r="Q85" s="2">
        <f t="shared" si="32"/>
        <v>1100000000</v>
      </c>
      <c r="R85" s="2">
        <f t="shared" si="24"/>
        <v>700000000</v>
      </c>
      <c r="S85" s="2">
        <f t="shared" si="25"/>
        <v>0</v>
      </c>
      <c r="T85" s="2">
        <f t="shared" si="26"/>
        <v>0</v>
      </c>
      <c r="V85" s="2">
        <f t="shared" si="29"/>
        <v>900000000</v>
      </c>
    </row>
    <row r="86" spans="1:32" x14ac:dyDescent="0.3">
      <c r="A86" s="2">
        <v>24</v>
      </c>
      <c r="B86" s="2">
        <v>2620</v>
      </c>
      <c r="C86" s="2" t="s">
        <v>12</v>
      </c>
      <c r="D86" s="2">
        <v>5</v>
      </c>
      <c r="E86" s="2">
        <v>2</v>
      </c>
      <c r="F86" s="2">
        <v>0</v>
      </c>
      <c r="G86" s="2">
        <v>3</v>
      </c>
      <c r="H86" s="2" t="s">
        <v>3</v>
      </c>
      <c r="I86" s="2" t="s">
        <v>3</v>
      </c>
      <c r="J86" s="2">
        <v>98</v>
      </c>
      <c r="K86" s="2">
        <v>9</v>
      </c>
      <c r="L86" s="2">
        <v>2</v>
      </c>
      <c r="M86" s="2">
        <v>0</v>
      </c>
      <c r="O86" s="2" t="e">
        <f t="shared" si="27"/>
        <v>#VALUE!</v>
      </c>
      <c r="P86" s="2" t="e">
        <f t="shared" si="31"/>
        <v>#VALUE!</v>
      </c>
      <c r="Q86" s="2">
        <f t="shared" si="32"/>
        <v>980000000</v>
      </c>
      <c r="R86" s="2">
        <f t="shared" si="24"/>
        <v>900000000</v>
      </c>
      <c r="S86" s="2">
        <f t="shared" si="25"/>
        <v>2000000000</v>
      </c>
      <c r="T86" s="2">
        <f t="shared" si="26"/>
        <v>0</v>
      </c>
      <c r="V86" s="2">
        <f t="shared" si="29"/>
        <v>1293333333.3333333</v>
      </c>
      <c r="AC86" s="3"/>
      <c r="AD86" s="3"/>
      <c r="AE86" s="3"/>
      <c r="AF86" s="3"/>
    </row>
    <row r="87" spans="1:32" x14ac:dyDescent="0.3">
      <c r="A87" s="2">
        <v>24</v>
      </c>
      <c r="B87" s="2">
        <v>2620</v>
      </c>
      <c r="C87" s="2" t="s">
        <v>12</v>
      </c>
      <c r="D87" s="2">
        <v>5</v>
      </c>
      <c r="E87" s="2">
        <v>2</v>
      </c>
      <c r="F87" s="2">
        <v>2</v>
      </c>
      <c r="G87" s="2">
        <v>1</v>
      </c>
      <c r="H87" s="2" t="s">
        <v>3</v>
      </c>
      <c r="I87" s="2" t="s">
        <v>3</v>
      </c>
      <c r="J87" s="2">
        <v>127</v>
      </c>
      <c r="K87" s="2">
        <v>16</v>
      </c>
      <c r="L87" s="2">
        <v>3</v>
      </c>
      <c r="M87" s="2">
        <v>1</v>
      </c>
      <c r="O87" s="2" t="e">
        <f t="shared" si="27"/>
        <v>#VALUE!</v>
      </c>
      <c r="P87" s="2" t="e">
        <f t="shared" si="31"/>
        <v>#VALUE!</v>
      </c>
      <c r="Q87" s="2">
        <f t="shared" si="32"/>
        <v>1270000000</v>
      </c>
      <c r="R87" s="2">
        <f t="shared" si="24"/>
        <v>1600000000</v>
      </c>
      <c r="S87" s="2">
        <f t="shared" si="25"/>
        <v>3000000000</v>
      </c>
      <c r="T87" s="2">
        <f t="shared" si="26"/>
        <v>10000000000</v>
      </c>
      <c r="V87" s="2">
        <f t="shared" si="29"/>
        <v>3967500000</v>
      </c>
      <c r="W87" s="2">
        <f>AVERAGEIF(O87:T89, "&gt;0")</f>
        <v>2321000000</v>
      </c>
      <c r="X87" s="2">
        <f>AVERAGE(Q87:Q89)</f>
        <v>1236666666.6666667</v>
      </c>
      <c r="Y87" s="2">
        <f>_xlfn.STDEV.S(Q87:Q89)/SQRT(COUNT(Q87:Q89))</f>
        <v>43716256.828680009</v>
      </c>
    </row>
    <row r="88" spans="1:32" x14ac:dyDescent="0.3">
      <c r="A88" s="2">
        <v>24</v>
      </c>
      <c r="B88" s="2">
        <v>2620</v>
      </c>
      <c r="C88" s="2" t="s">
        <v>12</v>
      </c>
      <c r="D88" s="2">
        <v>5</v>
      </c>
      <c r="E88" s="2">
        <v>2</v>
      </c>
      <c r="F88" s="2">
        <v>2</v>
      </c>
      <c r="G88" s="2">
        <v>2</v>
      </c>
      <c r="H88" s="2" t="s">
        <v>3</v>
      </c>
      <c r="I88" s="2" t="s">
        <v>3</v>
      </c>
      <c r="J88" s="2">
        <v>115</v>
      </c>
      <c r="K88" s="2">
        <v>13</v>
      </c>
      <c r="L88" s="2">
        <v>1</v>
      </c>
      <c r="M88" s="2">
        <v>0</v>
      </c>
      <c r="O88" s="2" t="e">
        <f t="shared" si="27"/>
        <v>#VALUE!</v>
      </c>
      <c r="P88" s="2" t="e">
        <f t="shared" si="31"/>
        <v>#VALUE!</v>
      </c>
      <c r="Q88" s="2">
        <f t="shared" si="32"/>
        <v>1150000000</v>
      </c>
      <c r="R88" s="2">
        <f t="shared" si="24"/>
        <v>1300000000</v>
      </c>
      <c r="S88" s="2">
        <f t="shared" si="25"/>
        <v>1000000000</v>
      </c>
      <c r="T88" s="2">
        <f t="shared" si="26"/>
        <v>0</v>
      </c>
      <c r="V88" s="2">
        <f t="shared" si="29"/>
        <v>1150000000</v>
      </c>
    </row>
    <row r="89" spans="1:32" x14ac:dyDescent="0.3">
      <c r="A89" s="2">
        <v>24</v>
      </c>
      <c r="B89" s="2">
        <v>2620</v>
      </c>
      <c r="C89" s="2" t="s">
        <v>12</v>
      </c>
      <c r="D89" s="2">
        <v>5</v>
      </c>
      <c r="E89" s="2">
        <v>2</v>
      </c>
      <c r="F89" s="2">
        <v>2</v>
      </c>
      <c r="G89" s="2">
        <v>3</v>
      </c>
      <c r="H89" s="2" t="s">
        <v>3</v>
      </c>
      <c r="I89" s="2" t="s">
        <v>3</v>
      </c>
      <c r="J89" s="2">
        <v>129</v>
      </c>
      <c r="K89" s="2">
        <v>6</v>
      </c>
      <c r="L89" s="2">
        <v>2</v>
      </c>
      <c r="M89" s="2">
        <v>0</v>
      </c>
      <c r="O89" s="2" t="e">
        <f t="shared" si="27"/>
        <v>#VALUE!</v>
      </c>
      <c r="P89" s="2" t="e">
        <f t="shared" si="31"/>
        <v>#VALUE!</v>
      </c>
      <c r="Q89" s="2">
        <f t="shared" si="32"/>
        <v>1290000000</v>
      </c>
      <c r="R89" s="2">
        <f t="shared" si="24"/>
        <v>600000000</v>
      </c>
      <c r="S89" s="2">
        <f t="shared" si="25"/>
        <v>2000000000</v>
      </c>
      <c r="T89" s="2">
        <f t="shared" si="26"/>
        <v>0</v>
      </c>
      <c r="V89" s="2">
        <f t="shared" si="29"/>
        <v>1296666666.6666667</v>
      </c>
    </row>
    <row r="90" spans="1:32" x14ac:dyDescent="0.3">
      <c r="A90" s="2">
        <v>24</v>
      </c>
      <c r="B90" s="2">
        <v>2620</v>
      </c>
      <c r="C90" s="2" t="s">
        <v>12</v>
      </c>
      <c r="D90" s="2">
        <v>5</v>
      </c>
      <c r="E90" s="2">
        <v>2</v>
      </c>
      <c r="F90" s="2">
        <v>4</v>
      </c>
      <c r="G90" s="2">
        <v>1</v>
      </c>
      <c r="H90" s="2" t="s">
        <v>3</v>
      </c>
      <c r="I90" s="2" t="s">
        <v>3</v>
      </c>
      <c r="J90" s="2">
        <v>115</v>
      </c>
      <c r="K90" s="2">
        <v>15</v>
      </c>
      <c r="L90" s="2">
        <v>0</v>
      </c>
      <c r="M90" s="2">
        <v>0</v>
      </c>
      <c r="O90" s="2" t="e">
        <f t="shared" si="27"/>
        <v>#VALUE!</v>
      </c>
      <c r="P90" s="2" t="e">
        <f t="shared" si="31"/>
        <v>#VALUE!</v>
      </c>
      <c r="Q90" s="2">
        <f t="shared" si="32"/>
        <v>1150000000</v>
      </c>
      <c r="R90" s="2">
        <f t="shared" si="24"/>
        <v>1500000000</v>
      </c>
      <c r="S90" s="2">
        <f t="shared" si="25"/>
        <v>0</v>
      </c>
      <c r="T90" s="2">
        <f t="shared" si="26"/>
        <v>0</v>
      </c>
      <c r="V90" s="2">
        <f t="shared" si="29"/>
        <v>1325000000</v>
      </c>
      <c r="W90" s="2">
        <f>AVERAGEIF(O90:T92, "&gt;0")</f>
        <v>1515714285.7142856</v>
      </c>
      <c r="X90" s="2">
        <f>AVERAGE(Q90:Q92)</f>
        <v>1203333333.3333333</v>
      </c>
      <c r="Y90" s="2">
        <f>_xlfn.STDEV.S(Q90:Q92)/SQRT(COUNT(Q90:Q92))</f>
        <v>31797973.380564854</v>
      </c>
    </row>
    <row r="91" spans="1:32" x14ac:dyDescent="0.3">
      <c r="A91" s="2">
        <v>24</v>
      </c>
      <c r="B91" s="2">
        <v>2620</v>
      </c>
      <c r="C91" s="2" t="s">
        <v>12</v>
      </c>
      <c r="D91" s="2">
        <v>5</v>
      </c>
      <c r="E91" s="2">
        <v>2</v>
      </c>
      <c r="F91" s="2">
        <v>4</v>
      </c>
      <c r="G91" s="2">
        <v>2</v>
      </c>
      <c r="H91" s="2" t="s">
        <v>3</v>
      </c>
      <c r="I91" s="2" t="s">
        <v>3</v>
      </c>
      <c r="J91" s="2">
        <v>120</v>
      </c>
      <c r="K91" s="2">
        <v>14</v>
      </c>
      <c r="L91" s="2">
        <v>3</v>
      </c>
      <c r="M91" s="2">
        <v>0</v>
      </c>
      <c r="O91" s="2" t="e">
        <f t="shared" si="27"/>
        <v>#VALUE!</v>
      </c>
      <c r="P91" s="2" t="e">
        <f t="shared" si="31"/>
        <v>#VALUE!</v>
      </c>
      <c r="Q91" s="2">
        <f t="shared" si="32"/>
        <v>1200000000</v>
      </c>
      <c r="R91" s="2">
        <f t="shared" si="24"/>
        <v>1400000000</v>
      </c>
      <c r="S91" s="2">
        <f t="shared" si="25"/>
        <v>3000000000</v>
      </c>
      <c r="T91" s="2">
        <f t="shared" si="26"/>
        <v>0</v>
      </c>
      <c r="V91" s="2">
        <f t="shared" si="29"/>
        <v>1866666666.6666667</v>
      </c>
    </row>
    <row r="92" spans="1:32" x14ac:dyDescent="0.3">
      <c r="A92" s="2">
        <v>24</v>
      </c>
      <c r="B92" s="2">
        <v>2620</v>
      </c>
      <c r="C92" s="2" t="s">
        <v>12</v>
      </c>
      <c r="D92" s="2">
        <v>5</v>
      </c>
      <c r="E92" s="2">
        <v>2</v>
      </c>
      <c r="F92" s="2">
        <v>4</v>
      </c>
      <c r="G92" s="2">
        <v>3</v>
      </c>
      <c r="H92" s="2" t="s">
        <v>3</v>
      </c>
      <c r="I92" s="2" t="s">
        <v>3</v>
      </c>
      <c r="J92" s="2">
        <v>126</v>
      </c>
      <c r="K92" s="2">
        <v>11</v>
      </c>
      <c r="L92" s="2">
        <v>0</v>
      </c>
      <c r="M92" s="2">
        <v>0</v>
      </c>
      <c r="O92" s="2" t="e">
        <f t="shared" si="27"/>
        <v>#VALUE!</v>
      </c>
      <c r="P92" s="2" t="e">
        <f t="shared" si="31"/>
        <v>#VALUE!</v>
      </c>
      <c r="Q92" s="2">
        <f t="shared" si="32"/>
        <v>1260000000</v>
      </c>
      <c r="R92" s="2">
        <f t="shared" si="24"/>
        <v>1100000000</v>
      </c>
      <c r="S92" s="2">
        <f t="shared" si="25"/>
        <v>0</v>
      </c>
      <c r="T92" s="2">
        <f t="shared" si="26"/>
        <v>0</v>
      </c>
      <c r="V92" s="2">
        <f t="shared" si="29"/>
        <v>1180000000</v>
      </c>
    </row>
    <row r="93" spans="1:32" x14ac:dyDescent="0.3">
      <c r="A93" s="2">
        <v>24</v>
      </c>
      <c r="B93" s="2">
        <v>4682</v>
      </c>
      <c r="C93" s="2" t="s">
        <v>12</v>
      </c>
      <c r="D93" s="2">
        <v>0</v>
      </c>
      <c r="E93" s="2">
        <v>0</v>
      </c>
      <c r="F93" s="2">
        <v>0</v>
      </c>
      <c r="G93" s="2">
        <v>1</v>
      </c>
      <c r="H93" s="2" t="s">
        <v>3</v>
      </c>
      <c r="I93" s="2">
        <v>114</v>
      </c>
      <c r="J93" s="2">
        <v>13</v>
      </c>
      <c r="K93" s="2">
        <v>1</v>
      </c>
      <c r="L93" s="2">
        <v>0</v>
      </c>
      <c r="M93" s="2">
        <v>0</v>
      </c>
      <c r="O93" s="2" t="e">
        <f t="shared" si="27"/>
        <v>#VALUE!</v>
      </c>
      <c r="P93" s="2">
        <f t="shared" si="31"/>
        <v>114000000</v>
      </c>
      <c r="Q93" s="2">
        <f t="shared" si="32"/>
        <v>130000000</v>
      </c>
      <c r="R93" s="2">
        <f t="shared" si="24"/>
        <v>100000000</v>
      </c>
      <c r="S93" s="2">
        <f t="shared" si="25"/>
        <v>0</v>
      </c>
      <c r="T93" s="2">
        <f t="shared" si="26"/>
        <v>0</v>
      </c>
      <c r="V93" s="2">
        <f t="shared" si="29"/>
        <v>114666666.66666667</v>
      </c>
      <c r="W93" s="2">
        <f>AVERAGEIF(O93:T95, "&gt;0")</f>
        <v>184888888.8888889</v>
      </c>
      <c r="X93" s="2">
        <f>AVERAGE(P93:P95)</f>
        <v>134666666.66666666</v>
      </c>
      <c r="Y93" s="2">
        <f>_xlfn.STDEV.S(P93:P95)/SQRT(COUNT(P93:P95))</f>
        <v>10397649.306988128</v>
      </c>
    </row>
    <row r="94" spans="1:32" x14ac:dyDescent="0.3">
      <c r="A94" s="2">
        <v>24</v>
      </c>
      <c r="B94" s="2">
        <v>4682</v>
      </c>
      <c r="C94" s="2" t="s">
        <v>12</v>
      </c>
      <c r="D94" s="2">
        <v>0</v>
      </c>
      <c r="E94" s="2">
        <v>0</v>
      </c>
      <c r="F94" s="2">
        <v>0</v>
      </c>
      <c r="G94" s="2">
        <v>2</v>
      </c>
      <c r="H94" s="2" t="s">
        <v>3</v>
      </c>
      <c r="I94" s="2">
        <v>143</v>
      </c>
      <c r="J94" s="2">
        <v>19</v>
      </c>
      <c r="K94" s="2">
        <v>2</v>
      </c>
      <c r="L94" s="2">
        <v>0</v>
      </c>
      <c r="M94" s="2">
        <v>0</v>
      </c>
      <c r="O94" s="2" t="e">
        <f t="shared" si="27"/>
        <v>#VALUE!</v>
      </c>
      <c r="P94" s="2">
        <f t="shared" si="31"/>
        <v>143000000</v>
      </c>
      <c r="Q94" s="2">
        <f t="shared" si="32"/>
        <v>190000000</v>
      </c>
      <c r="R94" s="2">
        <f t="shared" si="24"/>
        <v>200000000</v>
      </c>
      <c r="S94" s="2">
        <f t="shared" si="25"/>
        <v>0</v>
      </c>
      <c r="T94" s="2">
        <f t="shared" si="26"/>
        <v>0</v>
      </c>
      <c r="V94" s="2">
        <f t="shared" si="29"/>
        <v>177666666.66666666</v>
      </c>
    </row>
    <row r="95" spans="1:32" x14ac:dyDescent="0.3">
      <c r="A95" s="2">
        <v>24</v>
      </c>
      <c r="B95" s="2">
        <v>4682</v>
      </c>
      <c r="C95" s="2" t="s">
        <v>12</v>
      </c>
      <c r="D95" s="2">
        <v>0</v>
      </c>
      <c r="E95" s="2">
        <v>0</v>
      </c>
      <c r="F95" s="2">
        <v>0</v>
      </c>
      <c r="G95" s="2">
        <v>3</v>
      </c>
      <c r="H95" s="2" t="s">
        <v>3</v>
      </c>
      <c r="I95" s="2">
        <v>147</v>
      </c>
      <c r="J95" s="2">
        <v>34</v>
      </c>
      <c r="K95" s="2">
        <v>3</v>
      </c>
      <c r="L95" s="2">
        <v>0</v>
      </c>
      <c r="M95" s="2">
        <v>0</v>
      </c>
      <c r="O95" s="2" t="e">
        <f t="shared" si="27"/>
        <v>#VALUE!</v>
      </c>
      <c r="P95" s="2">
        <f t="shared" si="31"/>
        <v>147000000</v>
      </c>
      <c r="Q95" s="2">
        <f t="shared" si="32"/>
        <v>340000000</v>
      </c>
      <c r="R95" s="2">
        <f t="shared" si="24"/>
        <v>300000000</v>
      </c>
      <c r="S95" s="2">
        <f t="shared" si="25"/>
        <v>0</v>
      </c>
      <c r="T95" s="2">
        <f t="shared" si="26"/>
        <v>0</v>
      </c>
      <c r="V95" s="2">
        <f t="shared" si="29"/>
        <v>262333333.33333334</v>
      </c>
    </row>
    <row r="96" spans="1:32" x14ac:dyDescent="0.3">
      <c r="A96" s="2">
        <v>24</v>
      </c>
      <c r="B96" s="2">
        <v>4682</v>
      </c>
      <c r="C96" s="2" t="s">
        <v>12</v>
      </c>
      <c r="D96" s="2">
        <v>5</v>
      </c>
      <c r="E96" s="2">
        <v>0</v>
      </c>
      <c r="F96" s="2">
        <v>0</v>
      </c>
      <c r="G96" s="2">
        <v>1</v>
      </c>
      <c r="H96" s="2" t="s">
        <v>3</v>
      </c>
      <c r="I96" s="2" t="s">
        <v>3</v>
      </c>
      <c r="J96" s="2">
        <v>108</v>
      </c>
      <c r="K96" s="2">
        <v>11</v>
      </c>
      <c r="L96" s="2">
        <v>2</v>
      </c>
      <c r="M96" s="2">
        <v>0</v>
      </c>
      <c r="O96" s="2" t="e">
        <f t="shared" si="27"/>
        <v>#VALUE!</v>
      </c>
      <c r="P96" s="2" t="e">
        <f t="shared" si="31"/>
        <v>#VALUE!</v>
      </c>
      <c r="Q96" s="2">
        <f t="shared" si="32"/>
        <v>1080000000</v>
      </c>
      <c r="R96" s="2">
        <f t="shared" si="24"/>
        <v>1100000000</v>
      </c>
      <c r="S96" s="2">
        <f t="shared" si="25"/>
        <v>2000000000</v>
      </c>
      <c r="T96" s="2">
        <f t="shared" si="26"/>
        <v>0</v>
      </c>
      <c r="V96" s="2">
        <f t="shared" si="29"/>
        <v>1393333333.3333333</v>
      </c>
      <c r="W96" s="2">
        <f>AVERAGEIF(O96:T98, "&gt;0")</f>
        <v>1377777777.7777777</v>
      </c>
      <c r="X96" s="2">
        <f>AVERAGE(Q96:Q98)</f>
        <v>1033333333.3333334</v>
      </c>
      <c r="Y96" s="2">
        <f>_xlfn.STDEV.S(Q96:Q98)/SQRT(COUNT(Q96:Q98))</f>
        <v>37118429.085533485</v>
      </c>
    </row>
    <row r="97" spans="1:32" x14ac:dyDescent="0.3">
      <c r="A97" s="2">
        <v>24</v>
      </c>
      <c r="B97" s="2">
        <v>4682</v>
      </c>
      <c r="C97" s="2" t="s">
        <v>12</v>
      </c>
      <c r="D97" s="2">
        <v>5</v>
      </c>
      <c r="E97" s="2">
        <v>0</v>
      </c>
      <c r="F97" s="2">
        <v>0</v>
      </c>
      <c r="G97" s="2">
        <v>2</v>
      </c>
      <c r="H97" s="2" t="s">
        <v>3</v>
      </c>
      <c r="I97" s="2" t="s">
        <v>3</v>
      </c>
      <c r="J97" s="2">
        <v>96</v>
      </c>
      <c r="K97" s="2">
        <v>13</v>
      </c>
      <c r="L97" s="2">
        <v>2</v>
      </c>
      <c r="M97" s="2">
        <v>0</v>
      </c>
      <c r="O97" s="2" t="e">
        <f t="shared" si="27"/>
        <v>#VALUE!</v>
      </c>
      <c r="P97" s="2" t="e">
        <f t="shared" si="31"/>
        <v>#VALUE!</v>
      </c>
      <c r="Q97" s="2">
        <f t="shared" si="32"/>
        <v>960000000</v>
      </c>
      <c r="R97" s="2">
        <f t="shared" si="24"/>
        <v>1300000000</v>
      </c>
      <c r="S97" s="2">
        <f t="shared" si="25"/>
        <v>2000000000</v>
      </c>
      <c r="T97" s="2">
        <f t="shared" si="26"/>
        <v>0</v>
      </c>
      <c r="V97" s="2">
        <f t="shared" si="29"/>
        <v>1420000000</v>
      </c>
    </row>
    <row r="98" spans="1:32" x14ac:dyDescent="0.3">
      <c r="A98" s="2">
        <v>24</v>
      </c>
      <c r="B98" s="2">
        <v>4682</v>
      </c>
      <c r="C98" s="2" t="s">
        <v>12</v>
      </c>
      <c r="D98" s="2">
        <v>5</v>
      </c>
      <c r="E98" s="2">
        <v>0</v>
      </c>
      <c r="F98" s="2">
        <v>0</v>
      </c>
      <c r="G98" s="2">
        <v>3</v>
      </c>
      <c r="H98" s="2" t="s">
        <v>3</v>
      </c>
      <c r="I98" s="2" t="s">
        <v>3</v>
      </c>
      <c r="J98" s="2">
        <v>106</v>
      </c>
      <c r="K98" s="2">
        <v>9</v>
      </c>
      <c r="L98" s="2">
        <v>2</v>
      </c>
      <c r="M98" s="2">
        <v>0</v>
      </c>
      <c r="O98" s="2" t="e">
        <f t="shared" si="27"/>
        <v>#VALUE!</v>
      </c>
      <c r="P98" s="2" t="e">
        <f t="shared" si="31"/>
        <v>#VALUE!</v>
      </c>
      <c r="Q98" s="2">
        <f t="shared" si="32"/>
        <v>1060000000</v>
      </c>
      <c r="R98" s="2">
        <f t="shared" si="24"/>
        <v>900000000</v>
      </c>
      <c r="S98" s="2">
        <f t="shared" si="25"/>
        <v>2000000000</v>
      </c>
      <c r="T98" s="2">
        <f t="shared" si="26"/>
        <v>0</v>
      </c>
      <c r="V98" s="2">
        <f t="shared" si="29"/>
        <v>1320000000</v>
      </c>
    </row>
    <row r="99" spans="1:32" x14ac:dyDescent="0.3">
      <c r="A99" s="2">
        <v>24</v>
      </c>
      <c r="B99" s="2">
        <v>4682</v>
      </c>
      <c r="C99" s="2" t="s">
        <v>12</v>
      </c>
      <c r="D99" s="2">
        <v>5</v>
      </c>
      <c r="E99" s="2">
        <v>2</v>
      </c>
      <c r="F99" s="2">
        <v>0</v>
      </c>
      <c r="G99" s="2">
        <v>1</v>
      </c>
      <c r="H99" s="2" t="s">
        <v>3</v>
      </c>
      <c r="I99" s="2" t="s">
        <v>3</v>
      </c>
      <c r="J99" s="2">
        <v>96</v>
      </c>
      <c r="K99" s="2">
        <v>9</v>
      </c>
      <c r="L99" s="2">
        <v>0</v>
      </c>
      <c r="M99" s="2">
        <v>0</v>
      </c>
      <c r="O99" s="2" t="e">
        <f t="shared" si="27"/>
        <v>#VALUE!</v>
      </c>
      <c r="P99" s="2" t="e">
        <f t="shared" si="31"/>
        <v>#VALUE!</v>
      </c>
      <c r="Q99" s="2">
        <f t="shared" si="32"/>
        <v>960000000</v>
      </c>
      <c r="R99" s="2">
        <f t="shared" si="24"/>
        <v>900000000</v>
      </c>
      <c r="S99" s="2">
        <f t="shared" si="25"/>
        <v>0</v>
      </c>
      <c r="T99" s="2">
        <f t="shared" si="26"/>
        <v>0</v>
      </c>
      <c r="V99" s="2">
        <f t="shared" si="29"/>
        <v>930000000</v>
      </c>
      <c r="W99" s="2">
        <f>AVERAGEIF(O99:T101, "&gt;0")</f>
        <v>988333333.33333337</v>
      </c>
      <c r="X99" s="2">
        <f>AVERAGE(Q99:Q101)</f>
        <v>1043333333.3333334</v>
      </c>
      <c r="Y99" s="2">
        <f>_xlfn.STDEV.S(Q99:Q101)/SQRT(COUNT(Q99:Q101))</f>
        <v>41766546.953805558</v>
      </c>
    </row>
    <row r="100" spans="1:32" x14ac:dyDescent="0.3">
      <c r="A100" s="2">
        <v>24</v>
      </c>
      <c r="B100" s="2">
        <v>4682</v>
      </c>
      <c r="C100" s="2" t="s">
        <v>12</v>
      </c>
      <c r="D100" s="2">
        <v>5</v>
      </c>
      <c r="E100" s="2">
        <v>2</v>
      </c>
      <c r="F100" s="2">
        <v>0</v>
      </c>
      <c r="G100" s="2">
        <v>2</v>
      </c>
      <c r="H100" s="2" t="s">
        <v>3</v>
      </c>
      <c r="I100" s="2" t="s">
        <v>3</v>
      </c>
      <c r="J100" s="2">
        <v>109</v>
      </c>
      <c r="K100" s="2">
        <v>8</v>
      </c>
      <c r="L100" s="2">
        <v>0</v>
      </c>
      <c r="M100" s="2">
        <v>0</v>
      </c>
      <c r="O100" s="2" t="e">
        <f t="shared" si="27"/>
        <v>#VALUE!</v>
      </c>
      <c r="P100" s="2" t="e">
        <f t="shared" si="31"/>
        <v>#VALUE!</v>
      </c>
      <c r="Q100" s="2">
        <f t="shared" si="32"/>
        <v>1090000000</v>
      </c>
      <c r="R100" s="2">
        <f t="shared" si="24"/>
        <v>800000000</v>
      </c>
      <c r="S100" s="2">
        <f t="shared" si="25"/>
        <v>0</v>
      </c>
      <c r="T100" s="2">
        <f t="shared" si="26"/>
        <v>0</v>
      </c>
      <c r="V100" s="2">
        <f t="shared" si="29"/>
        <v>945000000</v>
      </c>
    </row>
    <row r="101" spans="1:32" x14ac:dyDescent="0.3">
      <c r="A101" s="2">
        <v>24</v>
      </c>
      <c r="B101" s="2">
        <v>4682</v>
      </c>
      <c r="C101" s="2" t="s">
        <v>12</v>
      </c>
      <c r="D101" s="2">
        <v>5</v>
      </c>
      <c r="E101" s="2">
        <v>2</v>
      </c>
      <c r="F101" s="2">
        <v>0</v>
      </c>
      <c r="G101" s="2">
        <v>3</v>
      </c>
      <c r="H101" s="2" t="s">
        <v>3</v>
      </c>
      <c r="I101" s="2" t="s">
        <v>3</v>
      </c>
      <c r="J101" s="2">
        <v>108</v>
      </c>
      <c r="K101" s="2">
        <v>11</v>
      </c>
      <c r="L101" s="2">
        <v>0</v>
      </c>
      <c r="M101" s="2">
        <v>0</v>
      </c>
      <c r="O101" s="2" t="e">
        <f t="shared" si="27"/>
        <v>#VALUE!</v>
      </c>
      <c r="P101" s="2" t="e">
        <f t="shared" si="31"/>
        <v>#VALUE!</v>
      </c>
      <c r="Q101" s="2">
        <f t="shared" si="32"/>
        <v>1080000000</v>
      </c>
      <c r="R101" s="2">
        <f t="shared" si="24"/>
        <v>1100000000</v>
      </c>
      <c r="S101" s="2">
        <f t="shared" si="25"/>
        <v>0</v>
      </c>
      <c r="T101" s="2">
        <f t="shared" si="26"/>
        <v>0</v>
      </c>
      <c r="V101" s="2">
        <f t="shared" si="29"/>
        <v>1090000000</v>
      </c>
      <c r="AC101" s="3"/>
      <c r="AD101" s="3"/>
      <c r="AE101" s="3"/>
      <c r="AF101" s="3"/>
    </row>
    <row r="102" spans="1:32" x14ac:dyDescent="0.3">
      <c r="A102" s="2">
        <v>24</v>
      </c>
      <c r="B102" s="2">
        <v>4682</v>
      </c>
      <c r="C102" s="2" t="s">
        <v>12</v>
      </c>
      <c r="D102" s="2">
        <v>5</v>
      </c>
      <c r="E102" s="2">
        <v>2</v>
      </c>
      <c r="F102" s="2">
        <v>2</v>
      </c>
      <c r="G102" s="2">
        <v>1</v>
      </c>
      <c r="H102" s="2">
        <v>77</v>
      </c>
      <c r="I102" s="2">
        <v>6</v>
      </c>
      <c r="J102" s="2">
        <v>1</v>
      </c>
      <c r="K102" s="2">
        <v>0</v>
      </c>
      <c r="L102" s="2">
        <v>0</v>
      </c>
      <c r="M102" s="2">
        <v>0</v>
      </c>
      <c r="O102" s="2">
        <f t="shared" si="27"/>
        <v>7700000</v>
      </c>
      <c r="P102" s="2">
        <f t="shared" si="31"/>
        <v>6000000</v>
      </c>
      <c r="Q102" s="2">
        <f t="shared" si="32"/>
        <v>10000000</v>
      </c>
      <c r="R102" s="2">
        <f t="shared" si="24"/>
        <v>0</v>
      </c>
      <c r="S102" s="2">
        <f t="shared" si="25"/>
        <v>0</v>
      </c>
      <c r="T102" s="2">
        <f t="shared" si="26"/>
        <v>0</v>
      </c>
      <c r="V102" s="2">
        <f t="shared" si="29"/>
        <v>7900000</v>
      </c>
      <c r="W102" s="2">
        <f>AVERAGEIF(O102:T104, "&gt;0")</f>
        <v>7187500</v>
      </c>
      <c r="X102" s="2">
        <f>AVERAGE(O102:O104)</f>
        <v>7166666.666666667</v>
      </c>
      <c r="Y102" s="2">
        <f>_xlfn.STDEV.S(O102:O104)/SQRT(COUNT(O102:O104))</f>
        <v>437162.56828680006</v>
      </c>
    </row>
    <row r="103" spans="1:32" x14ac:dyDescent="0.3">
      <c r="A103" s="2">
        <v>24</v>
      </c>
      <c r="B103" s="2">
        <v>4682</v>
      </c>
      <c r="C103" s="2" t="s">
        <v>12</v>
      </c>
      <c r="D103" s="2">
        <v>5</v>
      </c>
      <c r="E103" s="2">
        <v>2</v>
      </c>
      <c r="F103" s="2">
        <v>2</v>
      </c>
      <c r="G103" s="2">
        <v>2</v>
      </c>
      <c r="H103" s="2">
        <v>63</v>
      </c>
      <c r="I103" s="2">
        <v>3</v>
      </c>
      <c r="J103" s="2">
        <v>0</v>
      </c>
      <c r="K103" s="2">
        <v>0</v>
      </c>
      <c r="L103" s="2">
        <v>0</v>
      </c>
      <c r="M103" s="2">
        <v>0</v>
      </c>
      <c r="O103" s="2">
        <f t="shared" si="27"/>
        <v>6300000</v>
      </c>
      <c r="P103" s="2">
        <f t="shared" si="31"/>
        <v>3000000</v>
      </c>
      <c r="Q103" s="2">
        <f t="shared" si="32"/>
        <v>0</v>
      </c>
      <c r="R103" s="2">
        <f t="shared" si="24"/>
        <v>0</v>
      </c>
      <c r="S103" s="2">
        <f t="shared" si="25"/>
        <v>0</v>
      </c>
      <c r="T103" s="2">
        <f t="shared" si="26"/>
        <v>0</v>
      </c>
      <c r="V103" s="2">
        <f t="shared" si="29"/>
        <v>4650000</v>
      </c>
    </row>
    <row r="104" spans="1:32" x14ac:dyDescent="0.3">
      <c r="A104" s="2">
        <v>24</v>
      </c>
      <c r="B104" s="2">
        <v>4682</v>
      </c>
      <c r="C104" s="2" t="s">
        <v>12</v>
      </c>
      <c r="D104" s="2">
        <v>5</v>
      </c>
      <c r="E104" s="2">
        <v>2</v>
      </c>
      <c r="F104" s="2">
        <v>2</v>
      </c>
      <c r="G104" s="2">
        <v>3</v>
      </c>
      <c r="H104" s="2">
        <v>75</v>
      </c>
      <c r="I104" s="2">
        <v>7</v>
      </c>
      <c r="J104" s="2">
        <v>1</v>
      </c>
      <c r="K104" s="2">
        <v>0</v>
      </c>
      <c r="L104" s="2">
        <v>0</v>
      </c>
      <c r="M104" s="2">
        <v>0</v>
      </c>
      <c r="O104" s="2">
        <f t="shared" si="27"/>
        <v>7500000</v>
      </c>
      <c r="P104" s="2">
        <f t="shared" si="31"/>
        <v>7000000</v>
      </c>
      <c r="Q104" s="2">
        <f t="shared" si="32"/>
        <v>10000000</v>
      </c>
      <c r="R104" s="2">
        <f t="shared" si="24"/>
        <v>0</v>
      </c>
      <c r="S104" s="2">
        <f t="shared" si="25"/>
        <v>0</v>
      </c>
      <c r="T104" s="2">
        <f t="shared" si="26"/>
        <v>0</v>
      </c>
      <c r="V104" s="2">
        <f t="shared" si="29"/>
        <v>8166666.666666667</v>
      </c>
    </row>
    <row r="105" spans="1:32" x14ac:dyDescent="0.3">
      <c r="A105" s="2">
        <v>24</v>
      </c>
      <c r="B105" s="2">
        <v>4682</v>
      </c>
      <c r="C105" s="2" t="s">
        <v>12</v>
      </c>
      <c r="D105" s="2">
        <v>5</v>
      </c>
      <c r="E105" s="2">
        <v>2</v>
      </c>
      <c r="F105" s="2">
        <v>4</v>
      </c>
      <c r="G105" s="2">
        <v>1</v>
      </c>
      <c r="H105" s="2">
        <v>8</v>
      </c>
      <c r="I105" s="2">
        <v>2</v>
      </c>
      <c r="J105" s="2">
        <v>0</v>
      </c>
      <c r="K105" s="2">
        <v>0</v>
      </c>
      <c r="L105" s="2">
        <v>0</v>
      </c>
      <c r="M105" s="2">
        <v>0</v>
      </c>
      <c r="O105" s="2">
        <f t="shared" si="27"/>
        <v>800000</v>
      </c>
      <c r="P105" s="2">
        <f t="shared" si="31"/>
        <v>2000000</v>
      </c>
      <c r="Q105" s="2">
        <f t="shared" si="32"/>
        <v>0</v>
      </c>
      <c r="R105" s="2">
        <f t="shared" si="24"/>
        <v>0</v>
      </c>
      <c r="S105" s="2">
        <f t="shared" si="25"/>
        <v>0</v>
      </c>
      <c r="T105" s="2">
        <f t="shared" si="26"/>
        <v>0</v>
      </c>
      <c r="V105" s="2">
        <f t="shared" si="29"/>
        <v>1400000</v>
      </c>
      <c r="W105" s="2">
        <f>AVERAGEIF(O105:T107, "&gt;0")</f>
        <v>1816666.6666666667</v>
      </c>
      <c r="X105" s="2">
        <f>AVERAGE(O105:O107)</f>
        <v>1300000</v>
      </c>
      <c r="Y105" s="2">
        <f>_xlfn.STDEV.S(O105:O107)/SQRT(COUNT(O105:O107))</f>
        <v>288675.13459481287</v>
      </c>
    </row>
    <row r="106" spans="1:32" x14ac:dyDescent="0.3">
      <c r="A106" s="2">
        <v>24</v>
      </c>
      <c r="B106" s="2">
        <v>4682</v>
      </c>
      <c r="C106" s="2" t="s">
        <v>12</v>
      </c>
      <c r="D106" s="2">
        <v>5</v>
      </c>
      <c r="E106" s="2">
        <v>2</v>
      </c>
      <c r="F106" s="2">
        <v>4</v>
      </c>
      <c r="G106" s="2">
        <v>2</v>
      </c>
      <c r="H106" s="2">
        <v>13</v>
      </c>
      <c r="I106" s="2">
        <v>3</v>
      </c>
      <c r="J106" s="2">
        <v>0</v>
      </c>
      <c r="K106" s="2">
        <v>0</v>
      </c>
      <c r="L106" s="2">
        <v>0</v>
      </c>
      <c r="M106" s="2">
        <v>0</v>
      </c>
      <c r="O106" s="2">
        <f t="shared" si="27"/>
        <v>1300000</v>
      </c>
      <c r="P106" s="2">
        <f t="shared" si="31"/>
        <v>3000000</v>
      </c>
      <c r="Q106" s="2">
        <f t="shared" si="32"/>
        <v>0</v>
      </c>
      <c r="R106" s="2">
        <f t="shared" si="24"/>
        <v>0</v>
      </c>
      <c r="S106" s="2">
        <f t="shared" si="25"/>
        <v>0</v>
      </c>
      <c r="T106" s="2">
        <f t="shared" si="26"/>
        <v>0</v>
      </c>
      <c r="V106" s="2">
        <f t="shared" si="29"/>
        <v>2150000</v>
      </c>
    </row>
    <row r="107" spans="1:32" x14ac:dyDescent="0.3">
      <c r="A107" s="2">
        <v>24</v>
      </c>
      <c r="B107" s="2">
        <v>4682</v>
      </c>
      <c r="C107" s="2" t="s">
        <v>12</v>
      </c>
      <c r="D107" s="2">
        <v>5</v>
      </c>
      <c r="E107" s="2">
        <v>2</v>
      </c>
      <c r="F107" s="2">
        <v>4</v>
      </c>
      <c r="G107" s="2">
        <v>3</v>
      </c>
      <c r="H107" s="2">
        <v>18</v>
      </c>
      <c r="I107" s="2">
        <v>2</v>
      </c>
      <c r="J107" s="2">
        <v>0</v>
      </c>
      <c r="K107" s="2">
        <v>0</v>
      </c>
      <c r="L107" s="2">
        <v>0</v>
      </c>
      <c r="M107" s="2">
        <v>0</v>
      </c>
      <c r="O107" s="2">
        <f t="shared" si="27"/>
        <v>1800000</v>
      </c>
      <c r="P107" s="2">
        <f t="shared" si="31"/>
        <v>2000000</v>
      </c>
      <c r="Q107" s="2">
        <f t="shared" si="32"/>
        <v>0</v>
      </c>
      <c r="R107" s="2">
        <f t="shared" si="24"/>
        <v>0</v>
      </c>
      <c r="S107" s="2">
        <f t="shared" si="25"/>
        <v>0</v>
      </c>
      <c r="T107" s="2">
        <f t="shared" si="26"/>
        <v>0</v>
      </c>
      <c r="V107" s="2">
        <f t="shared" si="29"/>
        <v>1900000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L9"/>
  <sheetViews>
    <sheetView zoomScale="55" zoomScaleNormal="55" workbookViewId="0">
      <selection activeCell="J43" sqref="J43"/>
    </sheetView>
  </sheetViews>
  <sheetFormatPr defaultRowHeight="14.4" x14ac:dyDescent="0.3"/>
  <sheetData>
    <row r="1" spans="1:12" x14ac:dyDescent="0.3">
      <c r="B1" s="4" t="s">
        <v>37</v>
      </c>
      <c r="C1" s="4"/>
      <c r="D1" s="4"/>
      <c r="E1" s="4"/>
      <c r="F1" s="4"/>
      <c r="H1" s="4" t="s">
        <v>9</v>
      </c>
      <c r="I1" s="4"/>
      <c r="J1" s="4"/>
      <c r="K1" s="4"/>
      <c r="L1" s="4"/>
    </row>
    <row r="2" spans="1:12" x14ac:dyDescent="0.3"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1"/>
    </row>
    <row r="3" spans="1:12" x14ac:dyDescent="0.3">
      <c r="A3" t="s">
        <v>10</v>
      </c>
      <c r="B3">
        <v>1.7820000275969505</v>
      </c>
      <c r="C3">
        <v>1.8620000407099724</v>
      </c>
      <c r="D3">
        <v>1.7480000481009483</v>
      </c>
      <c r="E3">
        <v>1.5110000595450401</v>
      </c>
      <c r="F3">
        <v>1.7419999465346336</v>
      </c>
      <c r="G3">
        <v>1.7699999734759331</v>
      </c>
      <c r="H3">
        <v>1.9359999522566795</v>
      </c>
      <c r="I3">
        <v>1.9629999622702599</v>
      </c>
      <c r="J3">
        <v>1.2480000779032707</v>
      </c>
      <c r="K3">
        <v>1.3360000774264336</v>
      </c>
    </row>
    <row r="4" spans="1:12" x14ac:dyDescent="0.3">
      <c r="A4" t="s">
        <v>38</v>
      </c>
      <c r="B4">
        <v>770</v>
      </c>
      <c r="C4">
        <v>1880</v>
      </c>
      <c r="D4">
        <v>840</v>
      </c>
      <c r="E4">
        <v>1700</v>
      </c>
      <c r="F4">
        <v>2000</v>
      </c>
      <c r="G4">
        <v>750</v>
      </c>
      <c r="H4">
        <v>2400</v>
      </c>
      <c r="I4">
        <v>2430</v>
      </c>
      <c r="J4">
        <v>390</v>
      </c>
      <c r="K4">
        <v>260</v>
      </c>
    </row>
    <row r="7" spans="1:12" x14ac:dyDescent="0.3">
      <c r="A7" s="2" t="s">
        <v>6</v>
      </c>
      <c r="B7" s="2" t="s">
        <v>15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</row>
    <row r="8" spans="1:12" x14ac:dyDescent="0.3">
      <c r="A8" s="2">
        <v>2620</v>
      </c>
      <c r="B8" s="2">
        <v>0.68309859154929575</v>
      </c>
      <c r="C8" s="2">
        <v>1.7820000275969505</v>
      </c>
      <c r="D8" s="2">
        <v>1.8620000407099724</v>
      </c>
      <c r="E8" s="2">
        <v>1.7480000481009483</v>
      </c>
      <c r="F8" s="2">
        <v>1.5110000595450401</v>
      </c>
      <c r="G8" s="2">
        <v>1.7419999465346336</v>
      </c>
    </row>
    <row r="9" spans="1:12" x14ac:dyDescent="0.3">
      <c r="A9" s="2">
        <v>4682</v>
      </c>
      <c r="B9" s="2">
        <v>0.60992907801418439</v>
      </c>
      <c r="C9">
        <v>1.7699999734759331</v>
      </c>
      <c r="D9">
        <v>1.9359999522566795</v>
      </c>
      <c r="E9">
        <v>1.9629999622702599</v>
      </c>
      <c r="F9">
        <v>1.2480000779032707</v>
      </c>
      <c r="G9">
        <v>1.3360000774264336</v>
      </c>
    </row>
  </sheetData>
  <mergeCells count="2">
    <mergeCell ref="B1:F1"/>
    <mergeCell ref="H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K11"/>
  <sheetViews>
    <sheetView topLeftCell="C1" zoomScale="85" zoomScaleNormal="85" workbookViewId="0">
      <selection activeCell="G2" sqref="G2:H11"/>
    </sheetView>
  </sheetViews>
  <sheetFormatPr defaultRowHeight="14.4" x14ac:dyDescent="0.3"/>
  <cols>
    <col min="1" max="2" width="9.109375" bestFit="1" customWidth="1"/>
    <col min="3" max="3" width="11" bestFit="1" customWidth="1"/>
    <col min="4" max="4" width="13.109375" bestFit="1" customWidth="1"/>
  </cols>
  <sheetData>
    <row r="1" spans="1:11" x14ac:dyDescent="0.3">
      <c r="A1" t="s">
        <v>1</v>
      </c>
      <c r="B1" t="s">
        <v>6</v>
      </c>
      <c r="C1" t="s">
        <v>39</v>
      </c>
      <c r="D1" t="s">
        <v>4</v>
      </c>
      <c r="E1" t="s">
        <v>10</v>
      </c>
      <c r="F1" t="s">
        <v>40</v>
      </c>
      <c r="G1" t="s">
        <v>38</v>
      </c>
      <c r="H1" t="s">
        <v>41</v>
      </c>
      <c r="J1" t="s">
        <v>4</v>
      </c>
      <c r="K1" t="s">
        <v>11</v>
      </c>
    </row>
    <row r="2" spans="1:11" x14ac:dyDescent="0.3">
      <c r="A2">
        <v>24</v>
      </c>
      <c r="B2">
        <v>2620</v>
      </c>
      <c r="C2" s="2" t="s">
        <v>32</v>
      </c>
      <c r="D2">
        <v>2130000000</v>
      </c>
      <c r="E2">
        <v>1.7820000275969505</v>
      </c>
      <c r="F2">
        <v>0.43661971830985913</v>
      </c>
      <c r="G2">
        <v>770</v>
      </c>
      <c r="H2">
        <f>G2/E2</f>
        <v>432.09875874039949</v>
      </c>
      <c r="J2">
        <v>900000000</v>
      </c>
      <c r="K2">
        <v>1</v>
      </c>
    </row>
    <row r="3" spans="1:11" x14ac:dyDescent="0.3">
      <c r="A3">
        <v>24</v>
      </c>
      <c r="B3">
        <v>2620</v>
      </c>
      <c r="C3" s="2" t="s">
        <v>33</v>
      </c>
      <c r="D3">
        <v>1960000000</v>
      </c>
      <c r="E3">
        <v>1.8620000407099724</v>
      </c>
      <c r="F3">
        <v>0.71088435374149661</v>
      </c>
      <c r="G3">
        <v>1880</v>
      </c>
      <c r="H3">
        <f t="shared" ref="H3:H11" si="0">G3/E3</f>
        <v>1009.6670026296907</v>
      </c>
      <c r="J3">
        <v>1405000000</v>
      </c>
      <c r="K3">
        <v>1</v>
      </c>
    </row>
    <row r="4" spans="1:11" x14ac:dyDescent="0.3">
      <c r="A4">
        <v>24</v>
      </c>
      <c r="B4">
        <v>2620</v>
      </c>
      <c r="C4" s="2" t="s">
        <v>34</v>
      </c>
      <c r="D4">
        <v>2433333333.3333335</v>
      </c>
      <c r="E4">
        <v>1.7480000481009483</v>
      </c>
      <c r="F4">
        <v>0.43150684931506844</v>
      </c>
      <c r="G4">
        <v>840</v>
      </c>
      <c r="H4">
        <f t="shared" si="0"/>
        <v>480.54918586105748</v>
      </c>
      <c r="J4">
        <v>1560000000</v>
      </c>
      <c r="K4">
        <v>1</v>
      </c>
    </row>
    <row r="5" spans="1:11" x14ac:dyDescent="0.3">
      <c r="A5">
        <v>24</v>
      </c>
      <c r="B5">
        <v>2620</v>
      </c>
      <c r="C5" s="2" t="s">
        <v>35</v>
      </c>
      <c r="D5">
        <v>1173333333.3333333</v>
      </c>
      <c r="E5">
        <v>1.5110000595450401</v>
      </c>
      <c r="F5">
        <v>1.0539772727272729</v>
      </c>
      <c r="G5">
        <v>1700</v>
      </c>
      <c r="H5">
        <f t="shared" si="0"/>
        <v>1125.0826823341538</v>
      </c>
      <c r="J5">
        <v>1400000000</v>
      </c>
      <c r="K5">
        <v>1</v>
      </c>
    </row>
    <row r="6" spans="1:11" x14ac:dyDescent="0.3">
      <c r="A6">
        <v>24</v>
      </c>
      <c r="B6">
        <v>2620</v>
      </c>
      <c r="C6" s="2" t="s">
        <v>36</v>
      </c>
      <c r="D6">
        <v>1383333333.3333333</v>
      </c>
      <c r="E6">
        <v>1.7419999465346336</v>
      </c>
      <c r="F6">
        <v>0.86987951807228914</v>
      </c>
      <c r="G6">
        <v>2000</v>
      </c>
      <c r="H6">
        <f t="shared" si="0"/>
        <v>1148.1056609551606</v>
      </c>
      <c r="J6">
        <v>2035000000</v>
      </c>
      <c r="K6">
        <v>1</v>
      </c>
    </row>
    <row r="7" spans="1:11" x14ac:dyDescent="0.3">
      <c r="A7">
        <v>24</v>
      </c>
      <c r="B7">
        <v>4682</v>
      </c>
      <c r="C7" s="2" t="s">
        <v>32</v>
      </c>
      <c r="D7">
        <v>1886666666.6666667</v>
      </c>
      <c r="E7">
        <v>1.7699999734759331</v>
      </c>
      <c r="F7">
        <v>7.137809187279151E-2</v>
      </c>
      <c r="G7">
        <v>750</v>
      </c>
      <c r="H7">
        <f t="shared" si="0"/>
        <v>423.72881990904608</v>
      </c>
      <c r="J7">
        <v>3795000000</v>
      </c>
      <c r="K7">
        <v>1</v>
      </c>
    </row>
    <row r="8" spans="1:11" x14ac:dyDescent="0.3">
      <c r="A8">
        <v>24</v>
      </c>
      <c r="B8">
        <v>4682</v>
      </c>
      <c r="C8" s="2" t="s">
        <v>33</v>
      </c>
      <c r="D8">
        <v>1443333333.3333333</v>
      </c>
      <c r="E8">
        <v>1.9359999522566795</v>
      </c>
      <c r="F8">
        <v>0.71593533487297933</v>
      </c>
      <c r="G8">
        <v>2400</v>
      </c>
      <c r="H8">
        <f t="shared" si="0"/>
        <v>1239.6694520588512</v>
      </c>
      <c r="J8">
        <v>2515000000</v>
      </c>
      <c r="K8">
        <v>1</v>
      </c>
    </row>
    <row r="9" spans="1:11" x14ac:dyDescent="0.3">
      <c r="A9">
        <v>24</v>
      </c>
      <c r="B9">
        <v>4682</v>
      </c>
      <c r="C9" s="2" t="s">
        <v>34</v>
      </c>
      <c r="D9">
        <v>1436666666.6666667</v>
      </c>
      <c r="E9">
        <v>1.9629999622702599</v>
      </c>
      <c r="F9">
        <v>0.72621809744779586</v>
      </c>
      <c r="G9">
        <v>2430</v>
      </c>
      <c r="H9">
        <f t="shared" si="0"/>
        <v>1237.901195469022</v>
      </c>
    </row>
    <row r="10" spans="1:11" x14ac:dyDescent="0.3">
      <c r="A10">
        <v>24</v>
      </c>
      <c r="B10">
        <v>4682</v>
      </c>
      <c r="C10" s="2" t="s">
        <v>35</v>
      </c>
      <c r="D10">
        <v>313333333.33333331</v>
      </c>
      <c r="E10">
        <v>1.2480000779032707</v>
      </c>
      <c r="F10">
        <v>2.2872340425531917E-2</v>
      </c>
      <c r="G10">
        <v>390</v>
      </c>
      <c r="H10">
        <f t="shared" si="0"/>
        <v>312.49998049297227</v>
      </c>
    </row>
    <row r="11" spans="1:11" x14ac:dyDescent="0.3">
      <c r="A11">
        <v>24</v>
      </c>
      <c r="B11">
        <v>4682</v>
      </c>
      <c r="C11" s="2" t="s">
        <v>36</v>
      </c>
      <c r="D11">
        <v>300000000</v>
      </c>
      <c r="E11">
        <v>1.3360000774264336</v>
      </c>
      <c r="F11">
        <v>4.3333333333333331E-3</v>
      </c>
      <c r="G11">
        <v>260</v>
      </c>
      <c r="H11">
        <f t="shared" si="0"/>
        <v>194.61076716465746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7097-B0B1-4F85-AD90-DEEA076E58C7}">
  <dimension ref="A1:AF31"/>
  <sheetViews>
    <sheetView zoomScale="70" zoomScaleNormal="70" workbookViewId="0">
      <selection activeCell="T14" sqref="T14"/>
    </sheetView>
  </sheetViews>
  <sheetFormatPr defaultRowHeight="14.4" x14ac:dyDescent="0.3"/>
  <cols>
    <col min="12" max="12" width="10.77734375" customWidth="1"/>
  </cols>
  <sheetData>
    <row r="1" spans="1:32" x14ac:dyDescent="0.3">
      <c r="A1" t="s">
        <v>39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24</v>
      </c>
      <c r="H1" t="s">
        <v>25</v>
      </c>
      <c r="I1" t="s">
        <v>44</v>
      </c>
      <c r="J1" t="s">
        <v>43</v>
      </c>
      <c r="K1" t="s">
        <v>50</v>
      </c>
      <c r="L1" t="s">
        <v>52</v>
      </c>
      <c r="M1" t="s">
        <v>51</v>
      </c>
      <c r="P1">
        <v>-2.0469333333332997</v>
      </c>
      <c r="Q1">
        <v>0.43661971830985913</v>
      </c>
      <c r="T1">
        <v>-2.0469333333332997</v>
      </c>
      <c r="U1">
        <v>0.43661971830985913</v>
      </c>
      <c r="W1">
        <v>-3.5693666666666992</v>
      </c>
      <c r="X1">
        <v>7.137809187279158E-2</v>
      </c>
      <c r="Z1" s="2" t="s">
        <v>6</v>
      </c>
      <c r="AA1" s="2" t="s">
        <v>15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</row>
    <row r="2" spans="1:32" x14ac:dyDescent="0.3">
      <c r="A2">
        <v>1</v>
      </c>
      <c r="B2">
        <v>1</v>
      </c>
      <c r="C2">
        <v>24</v>
      </c>
      <c r="D2">
        <v>930000000</v>
      </c>
      <c r="E2">
        <v>2130000000</v>
      </c>
      <c r="F2">
        <v>5</v>
      </c>
      <c r="G2">
        <v>0</v>
      </c>
      <c r="H2">
        <v>0</v>
      </c>
      <c r="I2">
        <v>23.3383</v>
      </c>
      <c r="J2">
        <v>21.291366666666701</v>
      </c>
      <c r="K2">
        <f>D2/E2</f>
        <v>0.43661971830985913</v>
      </c>
      <c r="L2">
        <f>LN(K2)</f>
        <v>-0.82869267255616919</v>
      </c>
      <c r="M2">
        <f>J2-I2</f>
        <v>-2.0469333333332997</v>
      </c>
      <c r="P2">
        <v>-1.1392333333334008</v>
      </c>
      <c r="Q2">
        <v>0.71088435374149483</v>
      </c>
      <c r="T2">
        <v>-1.1392333333334008</v>
      </c>
      <c r="U2">
        <v>0.71088435374149483</v>
      </c>
      <c r="W2">
        <v>-0.75103333333330013</v>
      </c>
      <c r="X2">
        <v>0.71593533487297867</v>
      </c>
      <c r="Z2" s="2">
        <v>2620</v>
      </c>
      <c r="AA2" s="2">
        <v>-1.6914666666666989</v>
      </c>
      <c r="AB2">
        <v>-2.0469333333332997</v>
      </c>
      <c r="AC2">
        <v>-1.1392333333334008</v>
      </c>
      <c r="AD2">
        <v>-1.7672666666666998</v>
      </c>
      <c r="AE2">
        <v>-2.4191000000000003</v>
      </c>
      <c r="AF2">
        <v>-2.1429000000000009</v>
      </c>
    </row>
    <row r="3" spans="1:32" x14ac:dyDescent="0.3">
      <c r="A3">
        <v>2</v>
      </c>
      <c r="B3">
        <v>1</v>
      </c>
      <c r="C3">
        <v>24</v>
      </c>
      <c r="D3">
        <v>1393333333.3333299</v>
      </c>
      <c r="E3">
        <v>1960000000</v>
      </c>
      <c r="F3">
        <v>5</v>
      </c>
      <c r="G3">
        <v>2</v>
      </c>
      <c r="H3">
        <v>0</v>
      </c>
      <c r="I3">
        <v>20.871766666666701</v>
      </c>
      <c r="J3">
        <v>19.732533333333301</v>
      </c>
      <c r="K3">
        <f t="shared" ref="K3:K31" si="0">D3/E3</f>
        <v>0.71088435374149483</v>
      </c>
      <c r="L3">
        <f t="shared" ref="L3:L31" si="1">LN(K3)</f>
        <v>-0.3412455153738731</v>
      </c>
      <c r="M3">
        <f t="shared" ref="M3:M31" si="2">J3-I3</f>
        <v>-1.1392333333334008</v>
      </c>
      <c r="P3">
        <v>-1.7672666666666998</v>
      </c>
      <c r="Q3">
        <v>0.43150684931506905</v>
      </c>
      <c r="T3">
        <v>-1.7672666666666998</v>
      </c>
      <c r="U3">
        <v>0.43150684931506905</v>
      </c>
      <c r="W3">
        <v>-1.3179333333333005</v>
      </c>
      <c r="X3">
        <v>0.72621809744779175</v>
      </c>
      <c r="Z3" s="2">
        <v>4682</v>
      </c>
      <c r="AA3" s="2">
        <v>-1.7139333333334008</v>
      </c>
      <c r="AB3">
        <v>-3.5693666666666992</v>
      </c>
      <c r="AC3">
        <v>-0.75103333333330013</v>
      </c>
      <c r="AD3">
        <v>-1.3179333333333005</v>
      </c>
      <c r="AE3">
        <v>-3.0811666666667001</v>
      </c>
      <c r="AF3">
        <v>-4.0332333333333032</v>
      </c>
    </row>
    <row r="4" spans="1:32" x14ac:dyDescent="0.3">
      <c r="A4">
        <v>3</v>
      </c>
      <c r="B4">
        <v>1</v>
      </c>
      <c r="C4">
        <v>24</v>
      </c>
      <c r="D4">
        <v>1050000000</v>
      </c>
      <c r="E4">
        <v>2433333333.3333302</v>
      </c>
      <c r="F4">
        <v>5</v>
      </c>
      <c r="G4">
        <v>8</v>
      </c>
      <c r="H4">
        <v>0</v>
      </c>
      <c r="I4">
        <v>22.499566666666698</v>
      </c>
      <c r="J4">
        <v>20.732299999999999</v>
      </c>
      <c r="K4">
        <f t="shared" si="0"/>
        <v>0.43150684931506905</v>
      </c>
      <c r="L4">
        <f t="shared" si="1"/>
        <v>-0.84047189531680244</v>
      </c>
      <c r="M4">
        <f t="shared" si="2"/>
        <v>-1.7672666666666998</v>
      </c>
      <c r="P4">
        <v>-2.4191000000000003</v>
      </c>
      <c r="Q4">
        <v>1.0539772727272787</v>
      </c>
      <c r="T4">
        <v>-2.4191000000000003</v>
      </c>
      <c r="U4">
        <v>1.0539772727272787</v>
      </c>
      <c r="W4">
        <v>-3.0811666666667001</v>
      </c>
      <c r="X4">
        <v>2.2872340425531948E-2</v>
      </c>
    </row>
    <row r="5" spans="1:32" x14ac:dyDescent="0.3">
      <c r="A5">
        <v>4</v>
      </c>
      <c r="B5">
        <v>1</v>
      </c>
      <c r="C5">
        <v>24</v>
      </c>
      <c r="D5">
        <v>1236666666.6666701</v>
      </c>
      <c r="E5">
        <v>1173333333.3333299</v>
      </c>
      <c r="F5">
        <v>5</v>
      </c>
      <c r="G5">
        <v>32</v>
      </c>
      <c r="H5">
        <v>0</v>
      </c>
      <c r="I5">
        <v>19.917033333333301</v>
      </c>
      <c r="J5">
        <v>17.4979333333333</v>
      </c>
      <c r="K5">
        <f t="shared" si="0"/>
        <v>1.0539772727272787</v>
      </c>
      <c r="L5">
        <f t="shared" si="1"/>
        <v>5.2570887009343717E-2</v>
      </c>
      <c r="M5">
        <f t="shared" si="2"/>
        <v>-2.4191000000000003</v>
      </c>
      <c r="P5">
        <v>-2.1429000000000009</v>
      </c>
      <c r="Q5">
        <v>0.8698795180722888</v>
      </c>
      <c r="T5">
        <v>-2.1429000000000009</v>
      </c>
      <c r="U5">
        <v>0.8698795180722888</v>
      </c>
      <c r="W5">
        <v>-4.0332333333333032</v>
      </c>
      <c r="X5">
        <v>4.3333333333333331E-3</v>
      </c>
    </row>
    <row r="6" spans="1:32" x14ac:dyDescent="0.3">
      <c r="A6">
        <v>5</v>
      </c>
      <c r="B6">
        <v>1</v>
      </c>
      <c r="C6">
        <v>24</v>
      </c>
      <c r="D6">
        <v>1203333333.3333299</v>
      </c>
      <c r="E6">
        <v>1383333333.3333299</v>
      </c>
      <c r="F6">
        <v>5</v>
      </c>
      <c r="G6">
        <v>0</v>
      </c>
      <c r="H6">
        <v>0</v>
      </c>
      <c r="I6">
        <v>18.533266666666702</v>
      </c>
      <c r="J6">
        <v>16.390366666666701</v>
      </c>
      <c r="K6">
        <f t="shared" si="0"/>
        <v>0.8698795180722888</v>
      </c>
      <c r="L6">
        <f t="shared" si="1"/>
        <v>-0.13940056189781777</v>
      </c>
      <c r="M6">
        <f t="shared" si="2"/>
        <v>-2.1429000000000009</v>
      </c>
      <c r="P6">
        <v>-3.5693666666666992</v>
      </c>
      <c r="Q6">
        <v>7.137809187279158E-2</v>
      </c>
      <c r="T6">
        <v>-1.6914666666666989</v>
      </c>
      <c r="U6">
        <v>0.35189873417721401</v>
      </c>
      <c r="W6">
        <v>-1.7139333333334008</v>
      </c>
      <c r="X6">
        <v>0.49184782608695493</v>
      </c>
    </row>
    <row r="7" spans="1:32" x14ac:dyDescent="0.3">
      <c r="A7">
        <v>6</v>
      </c>
      <c r="B7">
        <v>2</v>
      </c>
      <c r="C7">
        <v>24</v>
      </c>
      <c r="D7">
        <v>134666666.66666701</v>
      </c>
      <c r="E7">
        <v>1886666666.6666701</v>
      </c>
      <c r="F7">
        <v>5</v>
      </c>
      <c r="G7">
        <v>2</v>
      </c>
      <c r="H7">
        <v>0</v>
      </c>
      <c r="I7">
        <v>23.377700000000001</v>
      </c>
      <c r="J7">
        <v>19.808333333333302</v>
      </c>
      <c r="K7">
        <f t="shared" si="0"/>
        <v>7.137809187279158E-2</v>
      </c>
      <c r="L7">
        <f t="shared" si="1"/>
        <v>-2.6397642932360776</v>
      </c>
      <c r="M7">
        <f t="shared" si="2"/>
        <v>-3.5693666666666992</v>
      </c>
      <c r="P7">
        <v>-0.75103333333330013</v>
      </c>
      <c r="Q7">
        <v>0.71593533487297867</v>
      </c>
      <c r="T7">
        <v>-2.1250666666667009</v>
      </c>
      <c r="U7">
        <v>0.31690140845070425</v>
      </c>
      <c r="W7">
        <v>-1.7537999999999982</v>
      </c>
      <c r="X7">
        <v>0.39007092198581561</v>
      </c>
    </row>
    <row r="8" spans="1:32" x14ac:dyDescent="0.3">
      <c r="A8">
        <v>7</v>
      </c>
      <c r="B8">
        <v>2</v>
      </c>
      <c r="C8">
        <v>24</v>
      </c>
      <c r="D8">
        <v>1033333333.33333</v>
      </c>
      <c r="E8">
        <v>1443333333.3333299</v>
      </c>
      <c r="F8">
        <v>5</v>
      </c>
      <c r="G8">
        <v>8</v>
      </c>
      <c r="H8">
        <v>0</v>
      </c>
      <c r="I8">
        <v>20.855033333333299</v>
      </c>
      <c r="J8">
        <v>20.103999999999999</v>
      </c>
      <c r="K8">
        <f t="shared" si="0"/>
        <v>0.71593533487297867</v>
      </c>
      <c r="L8">
        <f t="shared" si="1"/>
        <v>-0.33416543052329867</v>
      </c>
      <c r="M8">
        <f t="shared" si="2"/>
        <v>-0.75103333333330013</v>
      </c>
      <c r="P8">
        <v>-1.3179333333333005</v>
      </c>
      <c r="Q8">
        <v>0.72621809744779175</v>
      </c>
      <c r="T8">
        <v>-1.673766666666701</v>
      </c>
      <c r="U8">
        <v>0.61144219308700987</v>
      </c>
      <c r="W8">
        <v>-1.7412666666667</v>
      </c>
      <c r="X8">
        <v>0.62446743761411894</v>
      </c>
    </row>
    <row r="9" spans="1:32" x14ac:dyDescent="0.3">
      <c r="A9">
        <v>8</v>
      </c>
      <c r="B9">
        <v>2</v>
      </c>
      <c r="C9">
        <v>24</v>
      </c>
      <c r="D9">
        <v>1043333333.33333</v>
      </c>
      <c r="E9">
        <v>1436666666.6666701</v>
      </c>
      <c r="F9">
        <v>5</v>
      </c>
      <c r="G9">
        <v>32</v>
      </c>
      <c r="H9">
        <v>0</v>
      </c>
      <c r="I9">
        <v>22.013100000000001</v>
      </c>
      <c r="J9">
        <v>20.695166666666701</v>
      </c>
      <c r="K9">
        <f t="shared" si="0"/>
        <v>0.72621809744779175</v>
      </c>
      <c r="L9">
        <f t="shared" si="1"/>
        <v>-0.31990489956360019</v>
      </c>
      <c r="M9">
        <f t="shared" si="2"/>
        <v>-1.3179333333333005</v>
      </c>
      <c r="P9">
        <v>-3.0811666666667001</v>
      </c>
      <c r="Q9">
        <v>2.2872340425531948E-2</v>
      </c>
      <c r="T9">
        <v>-1.7717333333333016</v>
      </c>
      <c r="U9">
        <v>0.17574511819116098</v>
      </c>
      <c r="W9">
        <v>-1.8935999999999993</v>
      </c>
      <c r="X9">
        <v>0.18576860401955417</v>
      </c>
    </row>
    <row r="10" spans="1:32" x14ac:dyDescent="0.3">
      <c r="A10">
        <v>9</v>
      </c>
      <c r="B10">
        <v>2</v>
      </c>
      <c r="C10">
        <v>24</v>
      </c>
      <c r="D10">
        <v>7166666.6666666698</v>
      </c>
      <c r="E10">
        <v>313333333.33333302</v>
      </c>
      <c r="F10">
        <v>5</v>
      </c>
      <c r="G10">
        <v>0</v>
      </c>
      <c r="H10">
        <v>2</v>
      </c>
      <c r="I10">
        <v>22.184566666666701</v>
      </c>
      <c r="J10">
        <v>19.103400000000001</v>
      </c>
      <c r="K10">
        <f t="shared" si="0"/>
        <v>2.2872340425531948E-2</v>
      </c>
      <c r="L10">
        <f t="shared" si="1"/>
        <v>-3.777826940130431</v>
      </c>
      <c r="M10">
        <f t="shared" si="2"/>
        <v>-3.0811666666667001</v>
      </c>
      <c r="P10">
        <v>-4.0332333333333032</v>
      </c>
      <c r="Q10">
        <v>4.3333333333333331E-3</v>
      </c>
    </row>
    <row r="11" spans="1:32" x14ac:dyDescent="0.3">
      <c r="A11">
        <v>10</v>
      </c>
      <c r="B11">
        <v>2</v>
      </c>
      <c r="C11">
        <v>24</v>
      </c>
      <c r="D11">
        <v>1300000</v>
      </c>
      <c r="E11">
        <v>300000000</v>
      </c>
      <c r="F11">
        <v>5</v>
      </c>
      <c r="G11">
        <v>2</v>
      </c>
      <c r="H11">
        <v>2</v>
      </c>
      <c r="I11">
        <v>23.252400000000002</v>
      </c>
      <c r="J11">
        <v>19.219166666666698</v>
      </c>
      <c r="K11">
        <f t="shared" si="0"/>
        <v>4.3333333333333331E-3</v>
      </c>
      <c r="L11">
        <f t="shared" si="1"/>
        <v>-5.4414182101887096</v>
      </c>
      <c r="M11">
        <f t="shared" si="2"/>
        <v>-4.0332333333333032</v>
      </c>
      <c r="P11">
        <v>-1.6914666666666989</v>
      </c>
      <c r="Q11">
        <v>0.35189873417721401</v>
      </c>
      <c r="AB11">
        <v>-2.0469333333332997</v>
      </c>
      <c r="AC11">
        <v>-3.5693666666666992</v>
      </c>
    </row>
    <row r="12" spans="1:32" x14ac:dyDescent="0.3">
      <c r="A12">
        <v>11</v>
      </c>
      <c r="B12">
        <v>0</v>
      </c>
      <c r="C12">
        <v>0</v>
      </c>
      <c r="D12">
        <v>1140000000</v>
      </c>
      <c r="E12">
        <v>1286666666.6666701</v>
      </c>
      <c r="F12">
        <v>5</v>
      </c>
      <c r="G12">
        <v>8</v>
      </c>
      <c r="H12">
        <v>2</v>
      </c>
      <c r="I12">
        <v>18.325700000000001</v>
      </c>
      <c r="J12">
        <v>16.697500000000002</v>
      </c>
      <c r="K12">
        <f t="shared" si="0"/>
        <v>0.88601036269429811</v>
      </c>
      <c r="L12">
        <f t="shared" si="1"/>
        <v>-0.12102663240222843</v>
      </c>
      <c r="M12">
        <f t="shared" si="2"/>
        <v>-1.6281999999999996</v>
      </c>
      <c r="P12">
        <v>-2.1250666666667009</v>
      </c>
      <c r="Q12">
        <v>0.31690140845070425</v>
      </c>
      <c r="AB12">
        <v>-1.1392333333334008</v>
      </c>
      <c r="AC12">
        <v>-0.75103333333330013</v>
      </c>
    </row>
    <row r="13" spans="1:32" x14ac:dyDescent="0.3">
      <c r="A13">
        <v>12</v>
      </c>
      <c r="B13">
        <v>0</v>
      </c>
      <c r="C13">
        <v>0</v>
      </c>
      <c r="D13">
        <v>114000000</v>
      </c>
      <c r="E13">
        <v>128666666.666667</v>
      </c>
      <c r="F13">
        <v>5</v>
      </c>
      <c r="G13">
        <v>32</v>
      </c>
      <c r="H13">
        <v>2</v>
      </c>
      <c r="I13">
        <v>21.250299999999999</v>
      </c>
      <c r="J13">
        <v>19.7474666666667</v>
      </c>
      <c r="K13">
        <f t="shared" si="0"/>
        <v>0.88601036269429823</v>
      </c>
      <c r="L13">
        <f t="shared" si="1"/>
        <v>-0.1210266324022283</v>
      </c>
      <c r="M13">
        <f t="shared" si="2"/>
        <v>-1.5028333333332995</v>
      </c>
      <c r="P13">
        <v>-1.7139333333334008</v>
      </c>
      <c r="Q13">
        <v>0.49184782608695493</v>
      </c>
      <c r="AB13">
        <v>-1.7672666666666998</v>
      </c>
      <c r="AC13">
        <v>-1.3179333333333005</v>
      </c>
    </row>
    <row r="14" spans="1:32" x14ac:dyDescent="0.3">
      <c r="A14">
        <v>13</v>
      </c>
      <c r="B14">
        <v>0</v>
      </c>
      <c r="C14">
        <v>0</v>
      </c>
      <c r="D14">
        <v>11400000</v>
      </c>
      <c r="E14">
        <v>12866666.6666667</v>
      </c>
      <c r="F14">
        <v>5</v>
      </c>
      <c r="G14">
        <v>0</v>
      </c>
      <c r="H14">
        <v>2</v>
      </c>
      <c r="I14">
        <v>24.716666666666701</v>
      </c>
      <c r="J14">
        <v>23.275466666666699</v>
      </c>
      <c r="K14">
        <f t="shared" si="0"/>
        <v>0.88601036269429823</v>
      </c>
      <c r="L14">
        <f t="shared" si="1"/>
        <v>-0.1210266324022283</v>
      </c>
      <c r="M14">
        <f t="shared" si="2"/>
        <v>-1.441200000000002</v>
      </c>
      <c r="P14">
        <v>-1.7537999999999982</v>
      </c>
      <c r="Q14">
        <v>0.39007092198581561</v>
      </c>
      <c r="AB14">
        <v>-2.4191000000000003</v>
      </c>
      <c r="AC14">
        <v>-3.0811666666667001</v>
      </c>
    </row>
    <row r="15" spans="1:32" x14ac:dyDescent="0.3">
      <c r="A15">
        <v>14</v>
      </c>
      <c r="B15">
        <v>0</v>
      </c>
      <c r="C15">
        <v>0</v>
      </c>
      <c r="D15">
        <v>1140000</v>
      </c>
      <c r="E15">
        <v>1286666.66666667</v>
      </c>
      <c r="F15">
        <v>5</v>
      </c>
      <c r="G15">
        <v>2</v>
      </c>
      <c r="H15">
        <v>2</v>
      </c>
      <c r="I15">
        <v>28.094533333333299</v>
      </c>
      <c r="J15">
        <v>26.7837666666667</v>
      </c>
      <c r="K15">
        <f t="shared" si="0"/>
        <v>0.88601036269429823</v>
      </c>
      <c r="L15">
        <f t="shared" si="1"/>
        <v>-0.1210266324022283</v>
      </c>
      <c r="M15">
        <f t="shared" si="2"/>
        <v>-1.3107666666665985</v>
      </c>
      <c r="P15">
        <v>-1.673766666666701</v>
      </c>
      <c r="Q15">
        <v>0.61144219308700987</v>
      </c>
      <c r="AB15">
        <v>-2.1429000000000009</v>
      </c>
      <c r="AC15">
        <v>-4.0332333333333032</v>
      </c>
    </row>
    <row r="16" spans="1:32" x14ac:dyDescent="0.3">
      <c r="A16">
        <v>15</v>
      </c>
      <c r="B16">
        <v>1</v>
      </c>
      <c r="C16">
        <v>0</v>
      </c>
      <c r="D16">
        <v>0</v>
      </c>
      <c r="E16">
        <v>1733333333.3333299</v>
      </c>
      <c r="F16">
        <v>5</v>
      </c>
      <c r="G16">
        <v>8</v>
      </c>
      <c r="H16">
        <v>2</v>
      </c>
      <c r="I16" t="s">
        <v>42</v>
      </c>
      <c r="J16">
        <v>20.3213333333333</v>
      </c>
      <c r="K16">
        <f t="shared" si="0"/>
        <v>0</v>
      </c>
      <c r="L16" t="e">
        <f t="shared" si="1"/>
        <v>#NUM!</v>
      </c>
      <c r="M16" t="e">
        <f t="shared" si="2"/>
        <v>#VALUE!</v>
      </c>
      <c r="P16">
        <v>-1.7717333333333016</v>
      </c>
      <c r="Q16">
        <v>0.17574511819116098</v>
      </c>
    </row>
    <row r="17" spans="1:17" x14ac:dyDescent="0.3">
      <c r="A17">
        <v>16</v>
      </c>
      <c r="B17">
        <v>1</v>
      </c>
      <c r="C17">
        <v>0</v>
      </c>
      <c r="D17">
        <v>0</v>
      </c>
      <c r="E17">
        <v>173333333.33333299</v>
      </c>
      <c r="F17">
        <v>5</v>
      </c>
      <c r="G17">
        <v>32</v>
      </c>
      <c r="H17">
        <v>2</v>
      </c>
      <c r="I17" t="s">
        <v>42</v>
      </c>
      <c r="J17">
        <v>22.540466666666699</v>
      </c>
      <c r="K17">
        <f t="shared" si="0"/>
        <v>0</v>
      </c>
      <c r="L17" t="e">
        <f t="shared" si="1"/>
        <v>#NUM!</v>
      </c>
      <c r="M17" t="e">
        <f t="shared" si="2"/>
        <v>#VALUE!</v>
      </c>
      <c r="P17">
        <v>-1.7412666666667</v>
      </c>
      <c r="Q17">
        <v>0.62446743761411894</v>
      </c>
    </row>
    <row r="18" spans="1:17" x14ac:dyDescent="0.3">
      <c r="A18">
        <v>17</v>
      </c>
      <c r="B18">
        <v>1</v>
      </c>
      <c r="C18">
        <v>0</v>
      </c>
      <c r="D18">
        <v>0</v>
      </c>
      <c r="E18">
        <v>17333333.333333299</v>
      </c>
      <c r="F18">
        <v>5</v>
      </c>
      <c r="G18">
        <v>0</v>
      </c>
      <c r="H18">
        <v>8</v>
      </c>
      <c r="I18">
        <v>36.883433333333301</v>
      </c>
      <c r="J18">
        <v>26.0585666666667</v>
      </c>
      <c r="K18">
        <f t="shared" si="0"/>
        <v>0</v>
      </c>
      <c r="L18" t="e">
        <f t="shared" si="1"/>
        <v>#NUM!</v>
      </c>
      <c r="M18">
        <f t="shared" si="2"/>
        <v>-10.824866666666601</v>
      </c>
      <c r="P18">
        <v>-1.8935999999999993</v>
      </c>
      <c r="Q18">
        <v>0.18576860401955417</v>
      </c>
    </row>
    <row r="19" spans="1:17" x14ac:dyDescent="0.3">
      <c r="A19">
        <v>18</v>
      </c>
      <c r="B19">
        <v>1</v>
      </c>
      <c r="C19">
        <v>0</v>
      </c>
      <c r="D19">
        <v>0</v>
      </c>
      <c r="E19">
        <v>1733333.33333333</v>
      </c>
      <c r="F19">
        <v>5</v>
      </c>
      <c r="G19">
        <v>2</v>
      </c>
      <c r="H19">
        <v>8</v>
      </c>
      <c r="I19">
        <v>32.835366666666701</v>
      </c>
      <c r="J19">
        <v>29.265033333333299</v>
      </c>
      <c r="K19">
        <f t="shared" si="0"/>
        <v>0</v>
      </c>
      <c r="L19" t="e">
        <f t="shared" si="1"/>
        <v>#NUM!</v>
      </c>
      <c r="M19">
        <f t="shared" si="2"/>
        <v>-3.5703333333334015</v>
      </c>
    </row>
    <row r="20" spans="1:17" x14ac:dyDescent="0.3">
      <c r="A20">
        <v>19</v>
      </c>
      <c r="B20">
        <v>2</v>
      </c>
      <c r="C20">
        <v>0</v>
      </c>
      <c r="D20">
        <v>0</v>
      </c>
      <c r="E20">
        <v>1616666666.6666701</v>
      </c>
      <c r="F20">
        <v>5</v>
      </c>
      <c r="G20">
        <v>8</v>
      </c>
      <c r="H20">
        <v>8</v>
      </c>
      <c r="I20">
        <v>36.794166666666698</v>
      </c>
      <c r="J20">
        <v>20.293800000000001</v>
      </c>
      <c r="K20">
        <f t="shared" si="0"/>
        <v>0</v>
      </c>
      <c r="L20" t="e">
        <f t="shared" si="1"/>
        <v>#NUM!</v>
      </c>
      <c r="M20">
        <f t="shared" si="2"/>
        <v>-16.500366666666697</v>
      </c>
    </row>
    <row r="21" spans="1:17" x14ac:dyDescent="0.3">
      <c r="A21">
        <v>20</v>
      </c>
      <c r="B21">
        <v>2</v>
      </c>
      <c r="C21">
        <v>0</v>
      </c>
      <c r="D21">
        <v>0</v>
      </c>
      <c r="E21">
        <v>161666666.66666701</v>
      </c>
      <c r="F21">
        <v>5</v>
      </c>
      <c r="G21">
        <v>32</v>
      </c>
      <c r="H21">
        <v>8</v>
      </c>
      <c r="I21">
        <v>36.2479333333333</v>
      </c>
      <c r="J21">
        <v>23.235199999999999</v>
      </c>
      <c r="K21">
        <f t="shared" si="0"/>
        <v>0</v>
      </c>
      <c r="L21" t="e">
        <f t="shared" si="1"/>
        <v>#NUM!</v>
      </c>
      <c r="M21">
        <f t="shared" si="2"/>
        <v>-13.012733333333301</v>
      </c>
    </row>
    <row r="22" spans="1:17" x14ac:dyDescent="0.3">
      <c r="A22">
        <v>21</v>
      </c>
      <c r="B22">
        <v>2</v>
      </c>
      <c r="C22">
        <v>0</v>
      </c>
      <c r="D22">
        <v>0</v>
      </c>
      <c r="E22">
        <v>16166666.6666667</v>
      </c>
      <c r="F22">
        <v>5</v>
      </c>
      <c r="G22">
        <v>0</v>
      </c>
      <c r="H22">
        <v>8</v>
      </c>
      <c r="I22" t="s">
        <v>42</v>
      </c>
      <c r="J22">
        <v>26.573699999999999</v>
      </c>
      <c r="K22">
        <f t="shared" si="0"/>
        <v>0</v>
      </c>
      <c r="L22" t="e">
        <f t="shared" si="1"/>
        <v>#NUM!</v>
      </c>
      <c r="M22" t="e">
        <f t="shared" si="2"/>
        <v>#VALUE!</v>
      </c>
    </row>
    <row r="23" spans="1:17" x14ac:dyDescent="0.3">
      <c r="A23">
        <v>22</v>
      </c>
      <c r="B23">
        <v>2</v>
      </c>
      <c r="C23">
        <v>0</v>
      </c>
      <c r="D23">
        <v>0</v>
      </c>
      <c r="E23">
        <v>1616666.66666667</v>
      </c>
      <c r="F23">
        <v>5</v>
      </c>
      <c r="G23">
        <v>2</v>
      </c>
      <c r="H23">
        <v>8</v>
      </c>
      <c r="I23" t="s">
        <v>42</v>
      </c>
      <c r="J23">
        <v>29.789200000000001</v>
      </c>
      <c r="K23">
        <f t="shared" si="0"/>
        <v>0</v>
      </c>
      <c r="L23" t="e">
        <f t="shared" si="1"/>
        <v>#NUM!</v>
      </c>
      <c r="M23" t="e">
        <f t="shared" si="2"/>
        <v>#VALUE!</v>
      </c>
    </row>
    <row r="24" spans="1:17" x14ac:dyDescent="0.3">
      <c r="A24">
        <v>23</v>
      </c>
      <c r="B24">
        <v>1</v>
      </c>
      <c r="C24">
        <v>0</v>
      </c>
      <c r="D24">
        <v>463333333.33333302</v>
      </c>
      <c r="E24">
        <v>1316666666.6666701</v>
      </c>
      <c r="F24">
        <v>5</v>
      </c>
      <c r="G24">
        <v>8</v>
      </c>
      <c r="H24">
        <v>8</v>
      </c>
      <c r="I24">
        <v>19.1332666666667</v>
      </c>
      <c r="J24">
        <v>17.441800000000001</v>
      </c>
      <c r="K24">
        <f t="shared" si="0"/>
        <v>0.35189873417721401</v>
      </c>
      <c r="L24">
        <f t="shared" si="1"/>
        <v>-1.0444118317704334</v>
      </c>
      <c r="M24">
        <f t="shared" si="2"/>
        <v>-1.6914666666666989</v>
      </c>
    </row>
    <row r="25" spans="1:17" x14ac:dyDescent="0.3">
      <c r="A25">
        <v>24</v>
      </c>
      <c r="B25">
        <v>1</v>
      </c>
      <c r="C25">
        <v>0</v>
      </c>
      <c r="D25">
        <v>450000000</v>
      </c>
      <c r="E25">
        <v>1420000000</v>
      </c>
      <c r="F25">
        <v>5</v>
      </c>
      <c r="G25">
        <v>32</v>
      </c>
      <c r="H25">
        <v>8</v>
      </c>
      <c r="I25">
        <v>22.440899999999999</v>
      </c>
      <c r="J25">
        <v>20.315833333333298</v>
      </c>
      <c r="K25">
        <f t="shared" si="0"/>
        <v>0.31690140845070425</v>
      </c>
      <c r="L25">
        <f t="shared" si="1"/>
        <v>-1.149164567830941</v>
      </c>
      <c r="M25">
        <f t="shared" si="2"/>
        <v>-2.1250666666667009</v>
      </c>
    </row>
    <row r="26" spans="1:17" x14ac:dyDescent="0.3">
      <c r="A26">
        <v>25</v>
      </c>
      <c r="B26">
        <v>2</v>
      </c>
      <c r="C26">
        <v>0</v>
      </c>
      <c r="D26">
        <v>60333333.333333299</v>
      </c>
      <c r="E26">
        <v>122666666.666667</v>
      </c>
      <c r="F26">
        <v>0</v>
      </c>
      <c r="G26">
        <v>0</v>
      </c>
      <c r="H26">
        <v>0</v>
      </c>
      <c r="I26">
        <v>18.602066666666701</v>
      </c>
      <c r="J26">
        <v>16.8881333333333</v>
      </c>
      <c r="K26">
        <f t="shared" si="0"/>
        <v>0.49184782608695493</v>
      </c>
      <c r="L26">
        <f t="shared" si="1"/>
        <v>-0.70958590690310841</v>
      </c>
      <c r="M26">
        <f t="shared" si="2"/>
        <v>-1.7139333333334008</v>
      </c>
    </row>
    <row r="27" spans="1:17" x14ac:dyDescent="0.3">
      <c r="A27">
        <v>26</v>
      </c>
      <c r="B27">
        <v>2</v>
      </c>
      <c r="C27">
        <v>0</v>
      </c>
      <c r="D27">
        <v>55000000</v>
      </c>
      <c r="E27">
        <v>141000000</v>
      </c>
      <c r="F27">
        <v>0</v>
      </c>
      <c r="G27">
        <v>0</v>
      </c>
      <c r="H27">
        <v>0</v>
      </c>
      <c r="I27">
        <v>22.482299999999999</v>
      </c>
      <c r="J27">
        <v>20.7285</v>
      </c>
      <c r="K27">
        <f t="shared" si="0"/>
        <v>0.39007092198581561</v>
      </c>
      <c r="L27">
        <f t="shared" si="1"/>
        <v>-0.94142670514569737</v>
      </c>
      <c r="M27">
        <f t="shared" si="2"/>
        <v>-1.7537999999999982</v>
      </c>
    </row>
    <row r="28" spans="1:17" x14ac:dyDescent="0.3">
      <c r="A28">
        <v>27</v>
      </c>
      <c r="B28">
        <v>1</v>
      </c>
      <c r="C28">
        <v>0</v>
      </c>
      <c r="D28">
        <v>855000000</v>
      </c>
      <c r="E28">
        <v>1398333333.3333299</v>
      </c>
      <c r="F28">
        <v>0</v>
      </c>
      <c r="G28">
        <v>0</v>
      </c>
      <c r="H28">
        <v>0</v>
      </c>
      <c r="I28">
        <v>18.746666666666702</v>
      </c>
      <c r="J28">
        <v>17.072900000000001</v>
      </c>
      <c r="K28">
        <f t="shared" si="0"/>
        <v>0.61144219308700987</v>
      </c>
      <c r="L28">
        <f t="shared" si="1"/>
        <v>-0.49193486129643416</v>
      </c>
      <c r="M28">
        <f t="shared" si="2"/>
        <v>-1.673766666666701</v>
      </c>
    </row>
    <row r="29" spans="1:17" x14ac:dyDescent="0.3">
      <c r="A29">
        <v>28</v>
      </c>
      <c r="B29">
        <v>1</v>
      </c>
      <c r="C29">
        <v>0</v>
      </c>
      <c r="D29">
        <v>285000000</v>
      </c>
      <c r="E29">
        <v>1621666666.6666701</v>
      </c>
      <c r="F29">
        <v>0</v>
      </c>
      <c r="G29">
        <v>0</v>
      </c>
      <c r="H29">
        <v>0</v>
      </c>
      <c r="I29">
        <v>19.9937</v>
      </c>
      <c r="J29">
        <v>18.221966666666699</v>
      </c>
      <c r="K29">
        <f t="shared" si="0"/>
        <v>0.17574511819116098</v>
      </c>
      <c r="L29">
        <f t="shared" si="1"/>
        <v>-1.7387205256833473</v>
      </c>
      <c r="M29">
        <f t="shared" si="2"/>
        <v>-1.7717333333333016</v>
      </c>
    </row>
    <row r="30" spans="1:17" x14ac:dyDescent="0.3">
      <c r="A30">
        <v>29</v>
      </c>
      <c r="B30">
        <v>2</v>
      </c>
      <c r="C30">
        <v>0</v>
      </c>
      <c r="D30">
        <v>855000000</v>
      </c>
      <c r="E30">
        <v>1369166666.6666701</v>
      </c>
      <c r="F30">
        <v>0</v>
      </c>
      <c r="G30">
        <v>0</v>
      </c>
      <c r="H30">
        <v>0</v>
      </c>
      <c r="I30">
        <v>18.622599999999998</v>
      </c>
      <c r="J30">
        <v>16.881333333333298</v>
      </c>
      <c r="K30">
        <f t="shared" si="0"/>
        <v>0.62446743761411894</v>
      </c>
      <c r="L30">
        <f t="shared" si="1"/>
        <v>-0.47085609230655578</v>
      </c>
      <c r="M30">
        <f t="shared" si="2"/>
        <v>-1.7412666666667</v>
      </c>
    </row>
    <row r="31" spans="1:17" x14ac:dyDescent="0.3">
      <c r="A31">
        <v>30</v>
      </c>
      <c r="B31">
        <v>2</v>
      </c>
      <c r="C31">
        <v>0</v>
      </c>
      <c r="D31">
        <v>285000000</v>
      </c>
      <c r="E31">
        <v>1534166666.6666701</v>
      </c>
      <c r="F31">
        <v>0</v>
      </c>
      <c r="G31">
        <v>0</v>
      </c>
      <c r="H31">
        <v>0</v>
      </c>
      <c r="I31">
        <v>20.339966666666701</v>
      </c>
      <c r="J31">
        <v>18.446366666666702</v>
      </c>
      <c r="K31">
        <f t="shared" si="0"/>
        <v>0.18576860401955417</v>
      </c>
      <c r="L31">
        <f t="shared" si="1"/>
        <v>-1.683253444170475</v>
      </c>
      <c r="M31">
        <f t="shared" si="2"/>
        <v>-1.8935999999999993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25</vt:lpstr>
      <vt:lpstr>OD vs LB count</vt:lpstr>
      <vt:lpstr>qPCR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2023-04-18T19:22:04Z</dcterms:modified>
</cp:coreProperties>
</file>