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10-2024 5833 5865 plating\"/>
    </mc:Choice>
  </mc:AlternateContent>
  <xr:revisionPtr revIDLastSave="0" documentId="13_ncr:1_{D6DE3A3D-866C-4CDA-8D75-BA933D05FC31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3" i="2" l="1"/>
  <c r="Y79" i="2"/>
  <c r="Y77" i="2"/>
  <c r="Y75" i="2"/>
  <c r="Y73" i="2"/>
  <c r="Y71" i="2"/>
  <c r="Z69" i="2"/>
  <c r="Y69" i="2"/>
  <c r="Y67" i="2"/>
  <c r="Z65" i="2"/>
  <c r="Y65" i="2"/>
  <c r="Y63" i="2"/>
  <c r="Y61" i="2"/>
  <c r="Z59" i="2"/>
  <c r="Y59" i="2"/>
  <c r="Z57" i="2"/>
  <c r="Y57" i="2"/>
  <c r="Z55" i="2"/>
  <c r="Y55" i="2"/>
  <c r="Y53" i="2"/>
  <c r="Y51" i="2"/>
  <c r="Y49" i="2"/>
  <c r="Y47" i="2"/>
  <c r="Y45" i="2"/>
  <c r="Y43" i="2"/>
  <c r="Y39" i="2"/>
  <c r="Y37" i="2"/>
  <c r="Y35" i="2"/>
  <c r="Y33" i="2"/>
  <c r="Y31" i="2"/>
  <c r="Y29" i="2"/>
  <c r="Y27" i="2"/>
  <c r="Y23" i="2"/>
  <c r="Y21" i="2"/>
  <c r="Y19" i="2"/>
  <c r="Y17" i="2"/>
  <c r="Y15" i="2"/>
  <c r="Y13" i="2"/>
  <c r="Y11" i="2"/>
  <c r="Y9" i="2"/>
  <c r="Y7" i="2"/>
  <c r="Y5" i="2"/>
  <c r="Y3" i="2"/>
  <c r="Z160" i="2" l="1"/>
  <c r="Y160" i="2"/>
  <c r="Z158" i="2"/>
  <c r="Y158" i="2"/>
  <c r="Z156" i="2"/>
  <c r="Y156" i="2"/>
  <c r="Y154" i="2"/>
  <c r="Y152" i="2"/>
  <c r="Z150" i="2"/>
  <c r="Y150" i="2"/>
  <c r="Z148" i="2"/>
  <c r="Y148" i="2"/>
  <c r="Z146" i="2"/>
  <c r="Y146" i="2"/>
  <c r="Y144" i="2"/>
  <c r="Y142" i="2"/>
  <c r="Y140" i="2"/>
  <c r="Y138" i="2"/>
  <c r="Z136" i="2"/>
  <c r="Y136" i="2"/>
  <c r="Y134" i="2"/>
  <c r="Y132" i="2"/>
  <c r="Z126" i="2"/>
  <c r="Y126" i="2"/>
  <c r="Y124" i="2"/>
  <c r="Y122" i="2"/>
  <c r="Z116" i="2"/>
  <c r="Y116" i="2"/>
  <c r="Y114" i="2"/>
  <c r="Y112" i="2"/>
  <c r="Y108" i="2"/>
  <c r="Z106" i="2"/>
  <c r="Y106" i="2"/>
  <c r="Y104" i="2"/>
  <c r="Y102" i="2"/>
  <c r="Y100" i="2"/>
  <c r="Y98" i="2"/>
  <c r="Y96" i="2"/>
  <c r="Y94" i="2"/>
  <c r="Y92" i="2"/>
  <c r="Y90" i="2"/>
  <c r="Y86" i="2"/>
  <c r="Y84" i="2"/>
  <c r="Z79" i="2"/>
  <c r="Z75" i="2"/>
  <c r="Z71" i="2"/>
  <c r="Z53" i="2"/>
  <c r="Z51" i="2"/>
  <c r="Y41" i="2"/>
  <c r="Z37" i="2"/>
  <c r="Z29" i="2"/>
  <c r="Y25" i="2"/>
  <c r="Z21" i="2"/>
  <c r="X3" i="2"/>
  <c r="D18" i="3"/>
  <c r="E18" i="3"/>
  <c r="F18" i="3"/>
  <c r="G18" i="3"/>
  <c r="C18" i="3"/>
  <c r="G17" i="3" l="1"/>
  <c r="E17" i="3"/>
  <c r="D17" i="3"/>
  <c r="D22" i="3" s="1"/>
  <c r="C17" i="3"/>
  <c r="B17" i="3"/>
  <c r="G22" i="3"/>
  <c r="F22" i="3"/>
  <c r="C22" i="3"/>
  <c r="B22" i="3"/>
  <c r="AH55" i="2" l="1"/>
  <c r="AH56" i="2"/>
  <c r="AH57" i="2"/>
  <c r="AH58" i="2"/>
  <c r="AH54" i="2"/>
  <c r="AH50" i="2"/>
  <c r="AH51" i="2"/>
  <c r="AH52" i="2"/>
  <c r="AH53" i="2"/>
  <c r="AH49" i="2"/>
  <c r="AH48" i="2"/>
  <c r="AH47" i="2"/>
  <c r="AM16" i="2"/>
  <c r="Q110" i="2"/>
  <c r="AM8" i="2"/>
  <c r="AN8" i="2" s="1"/>
  <c r="AM7" i="2"/>
  <c r="AN7" i="2" s="1"/>
  <c r="AM6" i="2"/>
  <c r="AM12" i="2"/>
  <c r="AM17" i="2"/>
  <c r="AN17" i="2" s="1"/>
  <c r="AM3" i="2"/>
  <c r="AN3" i="2" s="1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M28" i="2"/>
  <c r="AM29" i="2"/>
  <c r="AM30" i="2"/>
  <c r="AM31" i="2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U159" i="2"/>
  <c r="T159" i="2"/>
  <c r="S159" i="2"/>
  <c r="R159" i="2"/>
  <c r="Q159" i="2"/>
  <c r="P159" i="2"/>
  <c r="U158" i="2"/>
  <c r="T158" i="2"/>
  <c r="S158" i="2"/>
  <c r="R158" i="2"/>
  <c r="Q158" i="2"/>
  <c r="P158" i="2"/>
  <c r="U157" i="2"/>
  <c r="T157" i="2"/>
  <c r="S157" i="2"/>
  <c r="R157" i="2"/>
  <c r="Q157" i="2"/>
  <c r="P157" i="2"/>
  <c r="U156" i="2"/>
  <c r="T156" i="2"/>
  <c r="S156" i="2"/>
  <c r="R156" i="2"/>
  <c r="Q156" i="2"/>
  <c r="P156" i="2"/>
  <c r="U155" i="2"/>
  <c r="T155" i="2"/>
  <c r="S155" i="2"/>
  <c r="R155" i="2"/>
  <c r="Q155" i="2"/>
  <c r="P155" i="2"/>
  <c r="U154" i="2"/>
  <c r="T154" i="2"/>
  <c r="S154" i="2"/>
  <c r="R154" i="2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U149" i="2"/>
  <c r="T149" i="2"/>
  <c r="S149" i="2"/>
  <c r="R149" i="2"/>
  <c r="Q149" i="2"/>
  <c r="P149" i="2"/>
  <c r="U148" i="2"/>
  <c r="T148" i="2"/>
  <c r="S148" i="2"/>
  <c r="R148" i="2"/>
  <c r="Q148" i="2"/>
  <c r="P148" i="2"/>
  <c r="U147" i="2"/>
  <c r="T147" i="2"/>
  <c r="S147" i="2"/>
  <c r="R147" i="2"/>
  <c r="Q147" i="2"/>
  <c r="P147" i="2"/>
  <c r="U146" i="2"/>
  <c r="T146" i="2"/>
  <c r="S146" i="2"/>
  <c r="R146" i="2"/>
  <c r="Q146" i="2"/>
  <c r="P146" i="2"/>
  <c r="U145" i="2"/>
  <c r="T145" i="2"/>
  <c r="S145" i="2"/>
  <c r="R145" i="2"/>
  <c r="Q145" i="2"/>
  <c r="P145" i="2"/>
  <c r="U144" i="2"/>
  <c r="T144" i="2"/>
  <c r="S144" i="2"/>
  <c r="R144" i="2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U139" i="2"/>
  <c r="T139" i="2"/>
  <c r="S139" i="2"/>
  <c r="R139" i="2"/>
  <c r="Q139" i="2"/>
  <c r="P139" i="2"/>
  <c r="U138" i="2"/>
  <c r="T138" i="2"/>
  <c r="S138" i="2"/>
  <c r="R138" i="2"/>
  <c r="Q138" i="2"/>
  <c r="P138" i="2"/>
  <c r="U137" i="2"/>
  <c r="T137" i="2"/>
  <c r="S137" i="2"/>
  <c r="R137" i="2"/>
  <c r="Q137" i="2"/>
  <c r="P137" i="2"/>
  <c r="U136" i="2"/>
  <c r="T136" i="2"/>
  <c r="S136" i="2"/>
  <c r="R136" i="2"/>
  <c r="Q136" i="2"/>
  <c r="P136" i="2"/>
  <c r="U135" i="2"/>
  <c r="T135" i="2"/>
  <c r="S135" i="2"/>
  <c r="R135" i="2"/>
  <c r="Q135" i="2"/>
  <c r="P135" i="2"/>
  <c r="U134" i="2"/>
  <c r="T134" i="2"/>
  <c r="S134" i="2"/>
  <c r="R134" i="2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Q124" i="2"/>
  <c r="P124" i="2"/>
  <c r="U123" i="2"/>
  <c r="T123" i="2"/>
  <c r="S123" i="2"/>
  <c r="R123" i="2"/>
  <c r="Q123" i="2"/>
  <c r="P123" i="2"/>
  <c r="U122" i="2"/>
  <c r="T122" i="2"/>
  <c r="S122" i="2"/>
  <c r="R122" i="2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S112" i="2"/>
  <c r="R112" i="2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S77" i="2"/>
  <c r="R77" i="2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Q69" i="2"/>
  <c r="P69" i="2"/>
  <c r="U68" i="2"/>
  <c r="T68" i="2"/>
  <c r="S68" i="2"/>
  <c r="R68" i="2"/>
  <c r="Q68" i="2"/>
  <c r="P68" i="2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S64" i="2"/>
  <c r="R64" i="2"/>
  <c r="Q64" i="2"/>
  <c r="P64" i="2"/>
  <c r="U63" i="2"/>
  <c r="T63" i="2"/>
  <c r="S63" i="2"/>
  <c r="R63" i="2"/>
  <c r="Q63" i="2"/>
  <c r="P63" i="2"/>
  <c r="U62" i="2"/>
  <c r="T62" i="2"/>
  <c r="S62" i="2"/>
  <c r="R62" i="2"/>
  <c r="Q62" i="2"/>
  <c r="P62" i="2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U58" i="2"/>
  <c r="T58" i="2"/>
  <c r="S58" i="2"/>
  <c r="R58" i="2"/>
  <c r="Q58" i="2"/>
  <c r="P58" i="2"/>
  <c r="U57" i="2"/>
  <c r="T57" i="2"/>
  <c r="S57" i="2"/>
  <c r="R57" i="2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X4" i="3"/>
  <c r="B18" i="3" s="1"/>
  <c r="W4" i="3"/>
  <c r="R4" i="3"/>
  <c r="B12" i="3" s="1"/>
  <c r="F17" i="3"/>
  <c r="D23" i="3"/>
  <c r="C23" i="3"/>
  <c r="D13" i="3"/>
  <c r="E13" i="3"/>
  <c r="F13" i="3"/>
  <c r="G13" i="3"/>
  <c r="C13" i="3"/>
  <c r="D12" i="3"/>
  <c r="E12" i="3"/>
  <c r="F12" i="3"/>
  <c r="G12" i="3"/>
  <c r="C12" i="3"/>
  <c r="Z67" i="2" l="1"/>
  <c r="AI51" i="2"/>
  <c r="AN28" i="2"/>
  <c r="AI55" i="2"/>
  <c r="AK55" i="2" s="1"/>
  <c r="AN27" i="2"/>
  <c r="AJ54" i="2" s="1"/>
  <c r="AI54" i="2"/>
  <c r="AK54" i="2" s="1"/>
  <c r="AN16" i="2"/>
  <c r="AJ53" i="2" s="1"/>
  <c r="AI53" i="2"/>
  <c r="AK53" i="2" s="1"/>
  <c r="AN12" i="2"/>
  <c r="AJ49" i="2" s="1"/>
  <c r="AI49" i="2"/>
  <c r="AK49" i="2" s="1"/>
  <c r="AI52" i="2"/>
  <c r="AK52" i="2" s="1"/>
  <c r="AN31" i="2"/>
  <c r="AJ58" i="2" s="1"/>
  <c r="AI58" i="2"/>
  <c r="AK58" i="2" s="1"/>
  <c r="AN30" i="2"/>
  <c r="AI57" i="2"/>
  <c r="AK57" i="2" s="1"/>
  <c r="AN29" i="2"/>
  <c r="AJ56" i="2" s="1"/>
  <c r="AI56" i="2"/>
  <c r="AK56" i="2" s="1"/>
  <c r="AN6" i="2"/>
  <c r="AJ47" i="2" s="1"/>
  <c r="AI47" i="2"/>
  <c r="AK47" i="2" s="1"/>
  <c r="AI50" i="2"/>
  <c r="AK50" i="2" s="1"/>
  <c r="AI48" i="2"/>
  <c r="AK48" i="2" s="1"/>
  <c r="E23" i="3"/>
  <c r="F23" i="3"/>
  <c r="G23" i="3"/>
  <c r="E22" i="3"/>
  <c r="AK51" i="2"/>
  <c r="Z138" i="2"/>
  <c r="Y118" i="2"/>
  <c r="Y110" i="2"/>
  <c r="AN15" i="2"/>
  <c r="AJ52" i="2" s="1"/>
  <c r="AN39" i="2"/>
  <c r="AN14" i="2"/>
  <c r="AJ51" i="2" s="1"/>
  <c r="AN40" i="2"/>
  <c r="AN13" i="2"/>
  <c r="AJ50" i="2" s="1"/>
  <c r="AN38" i="2"/>
  <c r="AN9" i="2"/>
  <c r="AJ48" i="2" s="1"/>
  <c r="W118" i="2"/>
  <c r="W122" i="2"/>
  <c r="W147" i="2"/>
  <c r="X108" i="2"/>
  <c r="W124" i="2"/>
  <c r="X140" i="2"/>
  <c r="W50" i="2"/>
  <c r="W54" i="2"/>
  <c r="W58" i="2"/>
  <c r="W66" i="2"/>
  <c r="W70" i="2"/>
  <c r="W74" i="2"/>
  <c r="W78" i="2"/>
  <c r="Z84" i="2"/>
  <c r="Z92" i="2"/>
  <c r="Z108" i="2"/>
  <c r="Z112" i="2"/>
  <c r="Z120" i="2"/>
  <c r="Z124" i="2"/>
  <c r="Y128" i="2"/>
  <c r="Z132" i="2"/>
  <c r="Z152" i="2"/>
  <c r="W101" i="2"/>
  <c r="W109" i="2"/>
  <c r="W121" i="2"/>
  <c r="W125" i="2"/>
  <c r="W129" i="2"/>
  <c r="Z102" i="2"/>
  <c r="Z130" i="2"/>
  <c r="Z134" i="2"/>
  <c r="W94" i="2"/>
  <c r="W87" i="2"/>
  <c r="W95" i="2"/>
  <c r="W99" i="2"/>
  <c r="W51" i="2"/>
  <c r="X55" i="2"/>
  <c r="X59" i="2"/>
  <c r="X63" i="2"/>
  <c r="W67" i="2"/>
  <c r="X71" i="2"/>
  <c r="W75" i="2"/>
  <c r="W79" i="2"/>
  <c r="Z88" i="2"/>
  <c r="Y120" i="2"/>
  <c r="W62" i="2"/>
  <c r="Z63" i="2"/>
  <c r="W141" i="2"/>
  <c r="W149" i="2"/>
  <c r="W157" i="2"/>
  <c r="Y130" i="2"/>
  <c r="X102" i="2"/>
  <c r="Z98" i="2"/>
  <c r="W158" i="2"/>
  <c r="W107" i="2"/>
  <c r="Z140" i="2"/>
  <c r="W63" i="2"/>
  <c r="W150" i="2"/>
  <c r="W103" i="2"/>
  <c r="W111" i="2"/>
  <c r="W59" i="2"/>
  <c r="W131" i="2"/>
  <c r="W135" i="2"/>
  <c r="W143" i="2"/>
  <c r="W151" i="2"/>
  <c r="W155" i="2"/>
  <c r="W159" i="2"/>
  <c r="X77" i="2"/>
  <c r="W55" i="2"/>
  <c r="X92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X124" i="2"/>
  <c r="W123" i="2"/>
  <c r="W119" i="2"/>
  <c r="Z118" i="2"/>
  <c r="W117" i="2"/>
  <c r="X116" i="2"/>
  <c r="W115" i="2"/>
  <c r="W113" i="2"/>
  <c r="X110" i="2"/>
  <c r="Z110" i="2"/>
  <c r="W108" i="2"/>
  <c r="X106" i="2"/>
  <c r="Z104" i="2"/>
  <c r="W105" i="2"/>
  <c r="X104" i="2"/>
  <c r="Z100" i="2"/>
  <c r="W100" i="2"/>
  <c r="X98" i="2"/>
  <c r="W97" i="2"/>
  <c r="X96" i="2"/>
  <c r="Z96" i="2"/>
  <c r="X94" i="2"/>
  <c r="W93" i="2"/>
  <c r="Y88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Z86" i="2"/>
  <c r="W96" i="2"/>
  <c r="W102" i="2"/>
  <c r="Z122" i="2"/>
  <c r="X136" i="2"/>
  <c r="W136" i="2"/>
  <c r="W106" i="2"/>
  <c r="X154" i="2"/>
  <c r="W154" i="2"/>
  <c r="X122" i="2"/>
  <c r="W88" i="2"/>
  <c r="W148" i="2"/>
  <c r="Z128" i="2"/>
  <c r="X132" i="2"/>
  <c r="W142" i="2"/>
  <c r="X160" i="2"/>
  <c r="W160" i="2"/>
  <c r="X142" i="2"/>
  <c r="W156" i="2"/>
  <c r="X90" i="2"/>
  <c r="W86" i="2"/>
  <c r="Z142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49" i="2"/>
  <c r="Z61" i="2"/>
  <c r="Z77" i="2"/>
  <c r="W65" i="2"/>
  <c r="X75" i="2"/>
  <c r="X57" i="2"/>
  <c r="W73" i="2"/>
  <c r="W49" i="2"/>
  <c r="W61" i="2"/>
  <c r="Z73" i="2"/>
  <c r="W80" i="2"/>
  <c r="W53" i="2"/>
  <c r="X51" i="2"/>
  <c r="W71" i="2"/>
  <c r="W69" i="2"/>
  <c r="X67" i="2"/>
  <c r="S4" i="3"/>
  <c r="B13" i="3" s="1"/>
  <c r="B23" i="3" s="1"/>
  <c r="AJ57" i="2" l="1"/>
  <c r="AJ55" i="2"/>
  <c r="U47" i="2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W30" i="2" l="1"/>
  <c r="W34" i="2"/>
  <c r="W38" i="2"/>
  <c r="W42" i="2"/>
  <c r="X39" i="2"/>
  <c r="Z35" i="2"/>
  <c r="W46" i="2"/>
  <c r="Z31" i="2"/>
  <c r="Z27" i="2"/>
  <c r="Z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Z39" i="2"/>
  <c r="Z43" i="2"/>
  <c r="W28" i="2"/>
  <c r="W36" i="2"/>
  <c r="W44" i="2"/>
  <c r="X33" i="2"/>
  <c r="W33" i="2"/>
  <c r="W45" i="2"/>
  <c r="X45" i="2"/>
  <c r="X31" i="2"/>
  <c r="W31" i="2"/>
  <c r="W43" i="2"/>
  <c r="X43" i="2"/>
  <c r="Z47" i="2"/>
  <c r="W32" i="2"/>
  <c r="W40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U3" i="2"/>
  <c r="T3" i="2"/>
  <c r="S3" i="2"/>
  <c r="R3" i="2"/>
  <c r="W9" i="2" l="1"/>
  <c r="W6" i="2"/>
  <c r="W20" i="2"/>
  <c r="X23" i="2"/>
  <c r="Z23" i="2"/>
  <c r="W5" i="2"/>
  <c r="W26" i="2"/>
  <c r="W17" i="2"/>
  <c r="Z25" i="2"/>
  <c r="Z19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Z5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<sst xmlns="http://schemas.openxmlformats.org/spreadsheetml/2006/main" count="585" uniqueCount="49">
  <si>
    <t>cfu/mL</t>
  </si>
  <si>
    <t>Time</t>
  </si>
  <si>
    <t>Average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</si>
  <si>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</si>
  <si>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</si>
  <si>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</si>
  <si>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</si>
  <si>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</si>
  <si>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</si>
  <si>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</si>
  <si>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</si>
  <si>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</si>
  <si>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</si>
  <si>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</si>
  <si>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</si>
  <si>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</si>
  <si>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</si>
  <si>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</si>
  <si>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</si>
  <si>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</si>
  <si>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</si>
  <si>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</si>
  <si>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</si>
  <si>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Condition</t>
  </si>
  <si>
    <t>Sensitive fraction from plating</t>
  </si>
  <si>
    <t>mCherry</t>
  </si>
  <si>
    <t>Replicate</t>
  </si>
  <si>
    <t>Keio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</si>
  <si>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</si>
  <si>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</si>
  <si>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</si>
  <si>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</si>
  <si>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</si>
  <si>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</si>
  <si>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</si>
  <si>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</si>
  <si>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</si>
  <si>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</si>
  <si>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</si>
  <si>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Averages</t>
  </si>
  <si>
    <t>Average LB</t>
  </si>
  <si>
    <t>5833 mix</t>
  </si>
  <si>
    <t>5833 initial</t>
  </si>
  <si>
    <t>5833 mix initial</t>
  </si>
  <si>
    <t>5865 mix</t>
  </si>
  <si>
    <t>5865 initial</t>
  </si>
  <si>
    <t>5865 mix initial</t>
  </si>
  <si>
    <t>TNTC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</si>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</sst>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  <xf numFmtId="0" fontId="5" fillId="8" borderId="0"/>
    <xf numFmtId="0" fontId="5" fillId="9" borderId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9">
    <cellStyle name="Good" xfId="1" builtinId="26"/>
    <cellStyle name="Normal" xfId="0" builtinId="0"/>
    <cellStyle name="Tecan.At.Excel.Attenuation" xfId="7" xr:uid="{3922721B-F12F-4CEA-B18B-260FC6CD9E7E}"/>
    <cellStyle name="Tecan.At.Excel.AutoGain_0" xfId="8" xr:uid="{D5B4C0EA-CB03-4663-9695-5D87BC780CC7}"/>
    <cellStyle name="Tecan.At.Excel.Error" xfId="2" xr:uid="{4253C400-C0AB-4E02-9221-01F62B15EA02}"/>
    <cellStyle name="Tecan.At.Excel.GFactorAndMeasurementBlank" xfId="6" xr:uid="{2E277E98-0B0B-410B-B271-CC26A6104698}"/>
    <cellStyle name="Tecan.At.Excel.GFactorBlank" xfId="4" xr:uid="{37A19AC1-DC59-4385-A53D-A8F927995E91}"/>
    <cellStyle name="Tecan.At.Excel.GFactorReference" xfId="5" xr:uid="{1631AB16-9C7F-4D4A-A4FE-093C70B5493F}"/>
    <cellStyle name="Tecan.At.Excel.MeasurementBlank" xfId="3" xr:uid="{6F2DB3C8-F1D5-4751-AFD9-A78225071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0.59791126323783417</c:v>
                </c:pt>
                <c:pt idx="1">
                  <c:v>0.53329404064056296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0.7471995655021485</c:v>
                </c:pt>
                <c:pt idx="1">
                  <c:v>0.80411279220259091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0.14117073730076826</c:v>
                </c:pt>
                <c:pt idx="1">
                  <c:v>0.30950345154075426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0.8820242427481414</c:v>
                </c:pt>
                <c:pt idx="1">
                  <c:v>0.99778742901505046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1</c:v>
                </c:pt>
                <c:pt idx="1">
                  <c:v>0.27578524370354612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1</c:v>
                </c:pt>
                <c:pt idx="1">
                  <c:v>7.9414748357619067E-2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  <c:extLst xmlns:c15="http://schemas.microsoft.com/office/drawing/2012/chart"/>
            </c:num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1.2881250586360693E-2</c:v>
                </c:pt>
                <c:pt idx="1">
                  <c:v>1.2512500863522291E-2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0.74833334734042489</c:v>
                </c:pt>
                <c:pt idx="1">
                  <c:v>0.93466670562823617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0.5866667007406553</c:v>
                </c:pt>
                <c:pt idx="1">
                  <c:v>0.95566666374603904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0.5843333279093107</c:v>
                </c:pt>
                <c:pt idx="1">
                  <c:v>0.6506666665275892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0.74500000725189841</c:v>
                </c:pt>
                <c:pt idx="1">
                  <c:v>0.41700001806020737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0.70900001873572671</c:v>
                </c:pt>
                <c:pt idx="1">
                  <c:v>0.30600002656380337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4.625</c:v>
                </c:pt>
                <c:pt idx="1">
                  <c:v>4.625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43.333333333333336</c:v>
                </c:pt>
                <c:pt idx="1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236.66666666666666</c:v>
                </c:pt>
                <c:pt idx="1">
                  <c:v>223.33333333333334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166.66666666666666</c:v>
                </c:pt>
                <c:pt idx="1">
                  <c:v>233.33333333333334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156.66666666666666</c:v>
                </c:pt>
                <c:pt idx="1">
                  <c:v>213.33333333333334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359.04898899313235</c:v>
                </c:pt>
                <c:pt idx="1">
                  <c:v>369.63034412115553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57.906457713450706</c:v>
                </c:pt>
                <c:pt idx="1">
                  <c:v>46.362337582365086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113.63635703628876</c:v>
                </c:pt>
                <c:pt idx="1">
                  <c:v>156.95849367814856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405.01996953252279</c:v>
                </c:pt>
                <c:pt idx="1">
                  <c:v>343.23770499139852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223.7136443547893</c:v>
                </c:pt>
                <c:pt idx="1">
                  <c:v>559.55233387938165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220.9684943958552</c:v>
                </c:pt>
                <c:pt idx="1">
                  <c:v>697.16769547028684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1330000000</c:v>
                </c:pt>
                <c:pt idx="1">
                  <c:v>828333333.33333337</c:v>
                </c:pt>
                <c:pt idx="2">
                  <c:v>960000000</c:v>
                </c:pt>
                <c:pt idx="3">
                  <c:v>1300000000</c:v>
                </c:pt>
                <c:pt idx="4">
                  <c:v>1256666666.6666667</c:v>
                </c:pt>
                <c:pt idx="5">
                  <c:v>1651666666.6666667</c:v>
                </c:pt>
                <c:pt idx="6">
                  <c:v>1228333333.3333333</c:v>
                </c:pt>
                <c:pt idx="7">
                  <c:v>491500000</c:v>
                </c:pt>
                <c:pt idx="8">
                  <c:v>185566666.66666666</c:v>
                </c:pt>
                <c:pt idx="9">
                  <c:v>103000000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0.74833334734042489</c:v>
                </c:pt>
                <c:pt idx="1">
                  <c:v>0.5866667007406553</c:v>
                </c:pt>
                <c:pt idx="2">
                  <c:v>0.5843333279093107</c:v>
                </c:pt>
                <c:pt idx="3">
                  <c:v>0.74500000725189841</c:v>
                </c:pt>
                <c:pt idx="4">
                  <c:v>0.70900001873572671</c:v>
                </c:pt>
                <c:pt idx="5">
                  <c:v>0.93466670562823617</c:v>
                </c:pt>
                <c:pt idx="6">
                  <c:v>0.95566666374603904</c:v>
                </c:pt>
                <c:pt idx="7">
                  <c:v>0.6506666665275892</c:v>
                </c:pt>
                <c:pt idx="8">
                  <c:v>0.41700001806020737</c:v>
                </c:pt>
                <c:pt idx="9">
                  <c:v>0.30600002656380337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0.2528004344978515</c:v>
                </c:pt>
                <c:pt idx="1">
                  <c:v>0.85882926269923177</c:v>
                </c:pt>
                <c:pt idx="2">
                  <c:v>0.1179757572518586</c:v>
                </c:pt>
                <c:pt idx="3">
                  <c:v>0</c:v>
                </c:pt>
                <c:pt idx="4">
                  <c:v>0</c:v>
                </c:pt>
                <c:pt idx="5">
                  <c:v>0.19588720779740909</c:v>
                </c:pt>
                <c:pt idx="6">
                  <c:v>0.6904965484592458</c:v>
                </c:pt>
                <c:pt idx="7">
                  <c:v>2.2125709849495356E-3</c:v>
                </c:pt>
                <c:pt idx="8">
                  <c:v>0.72421475629645382</c:v>
                </c:pt>
                <c:pt idx="9">
                  <c:v>0.92058525164238092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43.333333333333336</c:v>
                </c:pt>
                <c:pt idx="1">
                  <c:v>66.666666666666671</c:v>
                </c:pt>
                <c:pt idx="2">
                  <c:v>236.66666666666666</c:v>
                </c:pt>
                <c:pt idx="3">
                  <c:v>166.66666666666666</c:v>
                </c:pt>
                <c:pt idx="4">
                  <c:v>156.66666666666666</c:v>
                </c:pt>
                <c:pt idx="5">
                  <c:v>43.333333333333336</c:v>
                </c:pt>
                <c:pt idx="6">
                  <c:v>150</c:v>
                </c:pt>
                <c:pt idx="7">
                  <c:v>223.33333333333334</c:v>
                </c:pt>
                <c:pt idx="8">
                  <c:v>233.33333333333334</c:v>
                </c:pt>
                <c:pt idx="9">
                  <c:v>213.33333333333334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0.2528004344978515</c:v>
                </c:pt>
                <c:pt idx="1">
                  <c:v>0.85882926269923177</c:v>
                </c:pt>
                <c:pt idx="2">
                  <c:v>0.1179757572518586</c:v>
                </c:pt>
                <c:pt idx="3">
                  <c:v>0</c:v>
                </c:pt>
                <c:pt idx="4">
                  <c:v>0</c:v>
                </c:pt>
                <c:pt idx="5">
                  <c:v>0.19588720779740909</c:v>
                </c:pt>
                <c:pt idx="6">
                  <c:v>0.6904965484592458</c:v>
                </c:pt>
                <c:pt idx="7">
                  <c:v>2.2125709849495356E-3</c:v>
                </c:pt>
                <c:pt idx="8">
                  <c:v>0.72421475629645382</c:v>
                </c:pt>
                <c:pt idx="9">
                  <c:v>0.92058525164238092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57.906457713450706</c:v>
                </c:pt>
                <c:pt idx="1">
                  <c:v>113.63635703628876</c:v>
                </c:pt>
                <c:pt idx="2">
                  <c:v>405.01996953252279</c:v>
                </c:pt>
                <c:pt idx="3">
                  <c:v>223.7136443547893</c:v>
                </c:pt>
                <c:pt idx="4">
                  <c:v>220.9684943958552</c:v>
                </c:pt>
                <c:pt idx="5">
                  <c:v>46.362337582365086</c:v>
                </c:pt>
                <c:pt idx="6">
                  <c:v>156.95849367814856</c:v>
                </c:pt>
                <c:pt idx="7">
                  <c:v>343.23770499139852</c:v>
                </c:pt>
                <c:pt idx="8">
                  <c:v>559.55233387938165</c:v>
                </c:pt>
                <c:pt idx="9">
                  <c:v>697.16769547028684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79053</xdr:colOff>
      <xdr:row>20</xdr:row>
      <xdr:rowOff>29338</xdr:rowOff>
    </xdr:from>
    <xdr:to>
      <xdr:col>28</xdr:col>
      <xdr:colOff>382509</xdr:colOff>
      <xdr:row>35</xdr:row>
      <xdr:rowOff>29339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X163"/>
  <sheetViews>
    <sheetView tabSelected="1" topLeftCell="Y1" zoomScale="55" zoomScaleNormal="55" workbookViewId="0">
      <selection activeCell="AN41" sqref="AB3:AN41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11.8164062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4" style="1" customWidth="1"/>
    <col min="36" max="36" width="9.81640625" style="1" customWidth="1"/>
    <col min="37" max="37" width="14.54296875" style="1" customWidth="1"/>
    <col min="38" max="38" width="9" style="1" customWidth="1"/>
    <col min="39" max="39" width="10.453125" style="1" customWidth="1"/>
    <col min="40" max="40" width="8.72656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0" x14ac:dyDescent="0.35">
      <c r="A1" s="1" t="s">
        <v>3</v>
      </c>
      <c r="AR1" s="1" t="s">
        <v>5</v>
      </c>
      <c r="AS1" s="1" t="s">
        <v>11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</row>
    <row r="2" spans="1:50" x14ac:dyDescent="0.35">
      <c r="A2" s="1" t="s">
        <v>1</v>
      </c>
      <c r="B2" s="1" t="s">
        <v>5</v>
      </c>
      <c r="C2" s="1" t="s">
        <v>6</v>
      </c>
      <c r="D2" s="1" t="s">
        <v>9</v>
      </c>
      <c r="E2" s="1" t="s">
        <v>14</v>
      </c>
      <c r="F2" s="1" t="s">
        <v>15</v>
      </c>
      <c r="G2" s="1" t="s">
        <v>12</v>
      </c>
      <c r="H2" s="1" t="s">
        <v>31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13</v>
      </c>
      <c r="Y2" s="1" t="s">
        <v>16</v>
      </c>
      <c r="Z2" s="1" t="s">
        <v>17</v>
      </c>
      <c r="AB2" s="1" t="s">
        <v>1</v>
      </c>
      <c r="AC2" s="1" t="s">
        <v>5</v>
      </c>
      <c r="AD2" s="1" t="s">
        <v>6</v>
      </c>
      <c r="AE2" s="1" t="s">
        <v>26</v>
      </c>
      <c r="AF2" s="1" t="s">
        <v>9</v>
      </c>
      <c r="AG2" s="1" t="s">
        <v>14</v>
      </c>
      <c r="AH2" s="1" t="s">
        <v>15</v>
      </c>
      <c r="AI2" s="1" t="s">
        <v>3</v>
      </c>
      <c r="AJ2" s="1" t="s">
        <v>32</v>
      </c>
      <c r="AK2" s="1" t="s">
        <v>10</v>
      </c>
      <c r="AL2" s="1" t="s">
        <v>34</v>
      </c>
      <c r="AM2" s="1" t="s">
        <v>4</v>
      </c>
      <c r="AN2" s="1" t="s">
        <v>33</v>
      </c>
      <c r="AO2" s="1" t="s">
        <v>35</v>
      </c>
      <c r="AR2" s="1">
        <v>5833</v>
      </c>
      <c r="AS2" s="1">
        <v>0.59791126323783417</v>
      </c>
      <c r="AT2" s="1">
        <v>0.7471995655021485</v>
      </c>
      <c r="AU2" s="1">
        <v>0.14117073730076826</v>
      </c>
      <c r="AV2" s="1">
        <v>0.8820242427481414</v>
      </c>
      <c r="AW2" s="1">
        <v>1</v>
      </c>
      <c r="AX2" s="1">
        <v>1</v>
      </c>
    </row>
    <row r="3" spans="1:50" x14ac:dyDescent="0.35">
      <c r="A3" s="1">
        <v>0</v>
      </c>
      <c r="B3" s="1" t="s">
        <v>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47</v>
      </c>
      <c r="J3" s="1" t="s">
        <v>47</v>
      </c>
      <c r="K3" s="1">
        <v>110</v>
      </c>
      <c r="L3" s="1">
        <v>24</v>
      </c>
      <c r="M3" s="1">
        <v>2</v>
      </c>
      <c r="N3" s="1">
        <v>0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1100000000</v>
      </c>
      <c r="S3" s="1">
        <f>L3*100*10^(-1*$L$2)</f>
        <v>2400000000</v>
      </c>
      <c r="T3" s="1">
        <f>M3*100*10^(-1*$M$2)</f>
        <v>2000000000</v>
      </c>
      <c r="U3" s="1">
        <f>N3*100*10^(-1*$N$2)</f>
        <v>0</v>
      </c>
      <c r="W3" s="1">
        <f>_xlfn.AGGREGATE(1, 6, P3:U3)</f>
        <v>1375000000</v>
      </c>
      <c r="X3" s="1">
        <f>_xlfn.AGGREGATE(1, 6, P3:U4)</f>
        <v>1220000000</v>
      </c>
      <c r="Y3" s="1">
        <f>_xlfn.AGGREGATE(1, 6, R3:R4)</f>
        <v>1180000000</v>
      </c>
      <c r="Z3" s="1">
        <f>_xlfn.AGGREGATE(7, 6, R3:R4)/SQRT(COUNT(R3:R4))</f>
        <v>79999999.999999985</v>
      </c>
      <c r="AB3" s="1">
        <v>0</v>
      </c>
      <c r="AC3" s="1" t="s">
        <v>7</v>
      </c>
      <c r="AD3" s="1" t="s">
        <v>30</v>
      </c>
      <c r="AE3" s="1">
        <v>0</v>
      </c>
      <c r="AF3" s="1">
        <v>0</v>
      </c>
      <c r="AG3" s="1">
        <v>0</v>
      </c>
      <c r="AH3" s="1">
        <v>0</v>
      </c>
      <c r="AI3" s="1">
        <v>1180000000</v>
      </c>
      <c r="AJ3" s="1">
        <v>79999999.999999985</v>
      </c>
      <c r="AK3" s="1">
        <v>1285000000</v>
      </c>
      <c r="AL3" s="1">
        <v>185000000</v>
      </c>
      <c r="AM3" s="1">
        <f t="shared" ref="AM3:AM41" si="0">(AI3-AK3)/AI3</f>
        <v>-8.8983050847457626E-2</v>
      </c>
      <c r="AN3" s="1">
        <f>AM3*SQRT((AJ3/AI3)^2 + (SQRT(AJ3^2 + AL3^2)/(AI3-AK3))^2)</f>
        <v>-0.17091704573299357</v>
      </c>
      <c r="AO3" s="1">
        <f t="shared" ref="AO3:AO41" si="1">AK3/AI3</f>
        <v>1.0889830508474576</v>
      </c>
      <c r="AR3" s="1">
        <v>5865</v>
      </c>
      <c r="AS3" s="1">
        <v>0.53329404064056296</v>
      </c>
      <c r="AT3" s="1">
        <v>0.80411279220259091</v>
      </c>
      <c r="AU3" s="1">
        <v>0.30950345154075426</v>
      </c>
      <c r="AV3" s="1">
        <v>0.99778742901505046</v>
      </c>
      <c r="AW3" s="1">
        <v>0.27578524370354612</v>
      </c>
      <c r="AX3" s="1">
        <v>7.9414748357619067E-2</v>
      </c>
    </row>
    <row r="4" spans="1:50" x14ac:dyDescent="0.35">
      <c r="A4" s="1">
        <v>0</v>
      </c>
      <c r="B4" s="1" t="s">
        <v>7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47</v>
      </c>
      <c r="J4" s="1" t="s">
        <v>47</v>
      </c>
      <c r="K4" s="1">
        <v>126</v>
      </c>
      <c r="L4" s="1">
        <v>10</v>
      </c>
      <c r="M4" s="1">
        <v>2</v>
      </c>
      <c r="N4" s="1">
        <v>0</v>
      </c>
      <c r="P4" s="1" t="e">
        <f t="shared" ref="P4:P26" si="2">I4*100*10^(-1*$I$2)</f>
        <v>#VALUE!</v>
      </c>
      <c r="Q4" s="1" t="e">
        <f t="shared" ref="Q4:Q26" si="3">J4*100*10^(-1*$J$2)</f>
        <v>#VALUE!</v>
      </c>
      <c r="R4" s="1">
        <f>K4*100*10^(-1*$K$2)</f>
        <v>1260000000</v>
      </c>
      <c r="S4" s="1">
        <f>L4*100*10^(-1*$L$2)</f>
        <v>1000000000</v>
      </c>
      <c r="T4" s="1">
        <f>M4*100*10^(-1*$M$2)</f>
        <v>2000000000</v>
      </c>
      <c r="U4" s="1">
        <f>N4*100*10^(-1*$N$2)</f>
        <v>0</v>
      </c>
      <c r="W4" s="1">
        <f>_xlfn.AGGREGATE(1, 6, P4:U4)</f>
        <v>1065000000</v>
      </c>
      <c r="AB4" s="1">
        <v>0</v>
      </c>
      <c r="AC4" s="1">
        <v>5833</v>
      </c>
      <c r="AD4" s="1" t="s">
        <v>7</v>
      </c>
      <c r="AE4" s="1">
        <v>0</v>
      </c>
      <c r="AF4" s="1">
        <v>0</v>
      </c>
      <c r="AG4" s="1">
        <v>0</v>
      </c>
      <c r="AH4" s="1">
        <v>0</v>
      </c>
      <c r="AI4" s="1">
        <v>1635000000</v>
      </c>
      <c r="AJ4" s="1">
        <v>114999999.99999999</v>
      </c>
      <c r="AK4" s="1">
        <v>0</v>
      </c>
      <c r="AL4" s="1">
        <v>0</v>
      </c>
      <c r="AM4" s="1">
        <f t="shared" si="0"/>
        <v>1</v>
      </c>
      <c r="AN4" s="1">
        <f t="shared" ref="AN4:AN41" si="4">AM4*SQRT((AJ4/AI4)^2 + (SQRT(AJ4^2 + AL4^2)/(AI4-AK4))^2)</f>
        <v>9.9470678699025011E-2</v>
      </c>
      <c r="AO4" s="1">
        <f t="shared" si="1"/>
        <v>0</v>
      </c>
    </row>
    <row r="5" spans="1:50" x14ac:dyDescent="0.35">
      <c r="A5" s="1">
        <v>0</v>
      </c>
      <c r="B5" s="1">
        <v>5833</v>
      </c>
      <c r="C5" s="1" t="s">
        <v>7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47</v>
      </c>
      <c r="J5" s="1" t="s">
        <v>47</v>
      </c>
      <c r="K5" s="1">
        <v>152</v>
      </c>
      <c r="L5" s="1">
        <v>24</v>
      </c>
      <c r="M5" s="1">
        <v>3</v>
      </c>
      <c r="N5" s="1">
        <v>0</v>
      </c>
      <c r="P5" s="1" t="e">
        <f t="shared" si="2"/>
        <v>#VALUE!</v>
      </c>
      <c r="Q5" s="1" t="e">
        <f t="shared" si="3"/>
        <v>#VALUE!</v>
      </c>
      <c r="R5" s="1">
        <f>K5*100*10^(-1*$K$2)</f>
        <v>1520000000</v>
      </c>
      <c r="S5" s="1">
        <f>L5*100*10^(-1*$L$2)</f>
        <v>2400000000</v>
      </c>
      <c r="T5" s="1">
        <f>M5*100*10^(-1*$M$2)</f>
        <v>3000000000</v>
      </c>
      <c r="U5" s="1">
        <f>N5*100*10^(-1*$N$2)</f>
        <v>0</v>
      </c>
      <c r="W5" s="1">
        <f>_xlfn.AGGREGATE(1, 6, P5:U5)</f>
        <v>1730000000</v>
      </c>
      <c r="X5" s="1">
        <f>_xlfn.AGGREGATE(1, 6, P5:U6)</f>
        <v>1783750000</v>
      </c>
      <c r="Y5" s="1">
        <f>_xlfn.AGGREGATE(1, 6, R5:R6)</f>
        <v>1635000000</v>
      </c>
      <c r="Z5" s="1">
        <f>_xlfn.AGGREGATE(7, 6, R5:R6)/SQRT(COUNT(R5:R6))</f>
        <v>114999999.99999999</v>
      </c>
      <c r="AB5" s="1">
        <v>0</v>
      </c>
      <c r="AC5" s="1">
        <v>5865</v>
      </c>
      <c r="AD5" s="1" t="s">
        <v>7</v>
      </c>
      <c r="AE5" s="1">
        <v>0</v>
      </c>
      <c r="AF5" s="1">
        <v>0</v>
      </c>
      <c r="AG5" s="1">
        <v>0</v>
      </c>
      <c r="AH5" s="1">
        <v>0</v>
      </c>
      <c r="AI5" s="1">
        <v>1380000000</v>
      </c>
      <c r="AJ5" s="1">
        <v>109999999.99999999</v>
      </c>
      <c r="AK5" s="1">
        <v>0</v>
      </c>
      <c r="AL5" s="1">
        <v>0</v>
      </c>
      <c r="AM5" s="1">
        <f t="shared" si="0"/>
        <v>1</v>
      </c>
      <c r="AN5" s="1">
        <f t="shared" si="4"/>
        <v>0.1127271680152467</v>
      </c>
      <c r="AO5" s="1">
        <f t="shared" si="1"/>
        <v>0</v>
      </c>
    </row>
    <row r="6" spans="1:50" x14ac:dyDescent="0.35">
      <c r="A6" s="1">
        <v>0</v>
      </c>
      <c r="B6" s="1">
        <v>5833</v>
      </c>
      <c r="C6" s="1" t="s">
        <v>7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47</v>
      </c>
      <c r="J6" s="1" t="s">
        <v>47</v>
      </c>
      <c r="K6" s="1">
        <v>175</v>
      </c>
      <c r="L6" s="1">
        <v>26</v>
      </c>
      <c r="M6" s="1">
        <v>3</v>
      </c>
      <c r="N6" s="1">
        <v>0</v>
      </c>
      <c r="P6" s="1" t="e">
        <f t="shared" si="2"/>
        <v>#VALUE!</v>
      </c>
      <c r="Q6" s="1" t="e">
        <f t="shared" si="3"/>
        <v>#VALUE!</v>
      </c>
      <c r="R6" s="1">
        <f>K6*100*10^(-1*$K$2)</f>
        <v>1750000000</v>
      </c>
      <c r="S6" s="1">
        <f>L6*100*10^(-1*$L$2)</f>
        <v>2600000000</v>
      </c>
      <c r="T6" s="1">
        <f>M6*100*10^(-1*$M$2)</f>
        <v>3000000000</v>
      </c>
      <c r="U6" s="1">
        <f>N6*100*10^(-1*$N$2)</f>
        <v>0</v>
      </c>
      <c r="W6" s="1">
        <f t="shared" ref="W6:W69" si="5">_xlfn.AGGREGATE(1, 6, P6:U6)</f>
        <v>1837500000</v>
      </c>
      <c r="AB6" s="1">
        <v>0</v>
      </c>
      <c r="AC6" s="1">
        <v>5833</v>
      </c>
      <c r="AD6" s="1" t="s">
        <v>30</v>
      </c>
      <c r="AE6" s="1">
        <v>0</v>
      </c>
      <c r="AF6" s="1">
        <v>0</v>
      </c>
      <c r="AG6" s="1">
        <v>0</v>
      </c>
      <c r="AH6" s="1">
        <v>0</v>
      </c>
      <c r="AI6" s="1">
        <v>1560000000</v>
      </c>
      <c r="AJ6" s="1">
        <v>70000000</v>
      </c>
      <c r="AK6" s="1">
        <v>675000000</v>
      </c>
      <c r="AL6" s="1">
        <v>105000000</v>
      </c>
      <c r="AM6" s="1">
        <f t="shared" si="0"/>
        <v>0.56730769230769229</v>
      </c>
      <c r="AN6" s="1">
        <f t="shared" si="4"/>
        <v>8.480458229994986E-2</v>
      </c>
      <c r="AO6" s="1">
        <f t="shared" si="1"/>
        <v>0.43269230769230771</v>
      </c>
    </row>
    <row r="7" spans="1:50" x14ac:dyDescent="0.35">
      <c r="A7" s="1">
        <v>0</v>
      </c>
      <c r="B7" s="1">
        <v>5865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47</v>
      </c>
      <c r="J7" s="1" t="s">
        <v>47</v>
      </c>
      <c r="K7" s="1">
        <v>127</v>
      </c>
      <c r="L7" s="1">
        <v>16</v>
      </c>
      <c r="M7" s="1">
        <v>1</v>
      </c>
      <c r="N7" s="1">
        <v>1</v>
      </c>
      <c r="P7" s="1" t="e">
        <f t="shared" si="2"/>
        <v>#VALUE!</v>
      </c>
      <c r="Q7" s="1" t="e">
        <f t="shared" si="3"/>
        <v>#VALUE!</v>
      </c>
      <c r="R7" s="1">
        <f t="shared" ref="R7:R26" si="6">K7*100*10^(-1*$K$2)</f>
        <v>1270000000</v>
      </c>
      <c r="S7" s="1">
        <f t="shared" ref="S7:S26" si="7">L7*100*10^(-1*$L$2)</f>
        <v>1600000000</v>
      </c>
      <c r="T7" s="1">
        <f t="shared" ref="T7:T26" si="8">M7*100*10^(-1*$M$2)</f>
        <v>1000000000</v>
      </c>
      <c r="U7" s="1">
        <f t="shared" ref="U7:U26" si="9">N7*100*10^(-1*$N$2)</f>
        <v>10000000000</v>
      </c>
      <c r="W7" s="1">
        <f t="shared" si="5"/>
        <v>3467500000</v>
      </c>
      <c r="X7" s="1">
        <f>_xlfn.AGGREGATE(1, 6, P7:U8)</f>
        <v>2332500000</v>
      </c>
      <c r="Y7" s="1">
        <f>_xlfn.AGGREGATE(1, 6, R7:R8)</f>
        <v>1380000000</v>
      </c>
      <c r="Z7" s="1">
        <f>_xlfn.AGGREGATE(7, 6, R7:R8)/SQRT(COUNT(R7:R8))</f>
        <v>109999999.99999999</v>
      </c>
      <c r="AB7" s="1">
        <v>0</v>
      </c>
      <c r="AC7" s="1">
        <v>5833</v>
      </c>
      <c r="AD7" s="1" t="s">
        <v>30</v>
      </c>
      <c r="AE7" s="1">
        <v>0</v>
      </c>
      <c r="AF7" s="1">
        <v>0</v>
      </c>
      <c r="AG7" s="1">
        <v>0</v>
      </c>
      <c r="AH7" s="1">
        <v>0</v>
      </c>
      <c r="AI7" s="1">
        <v>1720000000</v>
      </c>
      <c r="AJ7" s="1">
        <v>50000000</v>
      </c>
      <c r="AK7" s="1">
        <v>630000000</v>
      </c>
      <c r="AL7" s="1">
        <v>29999999.999999996</v>
      </c>
      <c r="AM7" s="1">
        <f t="shared" si="0"/>
        <v>0.63372093023255816</v>
      </c>
      <c r="AN7" s="1">
        <f t="shared" si="4"/>
        <v>3.8582954569265769E-2</v>
      </c>
      <c r="AO7" s="1">
        <f t="shared" si="1"/>
        <v>0.36627906976744184</v>
      </c>
    </row>
    <row r="8" spans="1:50" x14ac:dyDescent="0.35">
      <c r="A8" s="1">
        <v>0</v>
      </c>
      <c r="B8" s="1">
        <v>5865</v>
      </c>
      <c r="C8" s="1" t="s">
        <v>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47</v>
      </c>
      <c r="J8" s="1" t="s">
        <v>47</v>
      </c>
      <c r="K8" s="1">
        <v>149</v>
      </c>
      <c r="L8" s="1">
        <v>23</v>
      </c>
      <c r="M8" s="1">
        <v>1</v>
      </c>
      <c r="N8" s="1">
        <v>0</v>
      </c>
      <c r="P8" s="1" t="e">
        <f t="shared" si="2"/>
        <v>#VALUE!</v>
      </c>
      <c r="Q8" s="1" t="e">
        <f t="shared" si="3"/>
        <v>#VALUE!</v>
      </c>
      <c r="R8" s="1">
        <f t="shared" si="6"/>
        <v>1490000000</v>
      </c>
      <c r="S8" s="1">
        <f t="shared" si="7"/>
        <v>2300000000</v>
      </c>
      <c r="T8" s="1">
        <f t="shared" si="8"/>
        <v>1000000000</v>
      </c>
      <c r="U8" s="1">
        <f t="shared" si="9"/>
        <v>0</v>
      </c>
      <c r="W8" s="1">
        <f t="shared" si="5"/>
        <v>1197500000</v>
      </c>
      <c r="AB8" s="1">
        <v>0</v>
      </c>
      <c r="AC8" s="1">
        <v>5833</v>
      </c>
      <c r="AD8" s="1" t="s">
        <v>30</v>
      </c>
      <c r="AE8" s="1">
        <v>0</v>
      </c>
      <c r="AF8" s="1">
        <v>0</v>
      </c>
      <c r="AG8" s="1">
        <v>0</v>
      </c>
      <c r="AH8" s="1">
        <v>0</v>
      </c>
      <c r="AI8" s="1">
        <v>1645000000</v>
      </c>
      <c r="AJ8" s="1">
        <v>74999999.999999985</v>
      </c>
      <c r="AK8" s="1">
        <v>670000000</v>
      </c>
      <c r="AL8" s="1">
        <v>70000000</v>
      </c>
      <c r="AM8" s="1">
        <f t="shared" si="0"/>
        <v>0.59270516717325228</v>
      </c>
      <c r="AN8" s="1">
        <f t="shared" si="4"/>
        <v>6.7968471554925455E-2</v>
      </c>
      <c r="AO8" s="1">
        <f t="shared" si="1"/>
        <v>0.40729483282674772</v>
      </c>
    </row>
    <row r="9" spans="1:50" x14ac:dyDescent="0.35">
      <c r="A9" s="1">
        <v>0</v>
      </c>
      <c r="B9" s="1">
        <v>5833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47</v>
      </c>
      <c r="J9" s="1" t="s">
        <v>47</v>
      </c>
      <c r="K9" s="1">
        <v>163</v>
      </c>
      <c r="L9" s="1">
        <v>21</v>
      </c>
      <c r="M9" s="1">
        <v>2</v>
      </c>
      <c r="N9" s="1">
        <v>1</v>
      </c>
      <c r="P9" s="1" t="e">
        <f t="shared" si="2"/>
        <v>#VALUE!</v>
      </c>
      <c r="Q9" s="1" t="e">
        <f t="shared" si="3"/>
        <v>#VALUE!</v>
      </c>
      <c r="R9" s="1">
        <f t="shared" si="6"/>
        <v>1630000000</v>
      </c>
      <c r="S9" s="1">
        <f t="shared" si="7"/>
        <v>2100000000</v>
      </c>
      <c r="T9" s="1">
        <f t="shared" si="8"/>
        <v>2000000000</v>
      </c>
      <c r="U9" s="1">
        <f t="shared" si="9"/>
        <v>10000000000</v>
      </c>
      <c r="W9" s="1">
        <f t="shared" si="5"/>
        <v>3932500000</v>
      </c>
      <c r="X9" s="1">
        <f>_xlfn.AGGREGATE(1, 6, P9:U10)</f>
        <v>2827500000</v>
      </c>
      <c r="Y9" s="1">
        <f>_xlfn.AGGREGATE(1, 6, R9:R10)</f>
        <v>1560000000</v>
      </c>
      <c r="Z9" s="1">
        <f>_xlfn.AGGREGATE(7, 6, R9:R10)/SQRT(COUNT(R9:R10))</f>
        <v>70000000</v>
      </c>
      <c r="AB9" s="1">
        <v>0</v>
      </c>
      <c r="AC9" s="1">
        <v>5865</v>
      </c>
      <c r="AD9" s="1" t="s">
        <v>30</v>
      </c>
      <c r="AE9" s="1">
        <v>0</v>
      </c>
      <c r="AF9" s="1">
        <v>0</v>
      </c>
      <c r="AG9" s="1">
        <v>0</v>
      </c>
      <c r="AH9" s="1">
        <v>0</v>
      </c>
      <c r="AI9" s="1">
        <v>1690000000</v>
      </c>
      <c r="AJ9" s="1">
        <v>9999999.9999999981</v>
      </c>
      <c r="AK9" s="1">
        <v>685000000</v>
      </c>
      <c r="AL9" s="1">
        <v>114999999.99999999</v>
      </c>
      <c r="AM9" s="1">
        <f t="shared" si="0"/>
        <v>0.59467455621301779</v>
      </c>
      <c r="AN9" s="1">
        <f t="shared" si="4"/>
        <v>6.839469813992187E-2</v>
      </c>
      <c r="AO9" s="1">
        <f t="shared" si="1"/>
        <v>0.40532544378698226</v>
      </c>
    </row>
    <row r="10" spans="1:50" x14ac:dyDescent="0.35">
      <c r="A10" s="1">
        <v>0</v>
      </c>
      <c r="B10" s="1">
        <v>5833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47</v>
      </c>
      <c r="J10" s="1" t="s">
        <v>47</v>
      </c>
      <c r="K10" s="1">
        <v>149</v>
      </c>
      <c r="L10" s="1">
        <v>24</v>
      </c>
      <c r="M10" s="1">
        <v>3</v>
      </c>
      <c r="N10" s="1">
        <v>0</v>
      </c>
      <c r="P10" s="1" t="e">
        <f t="shared" si="2"/>
        <v>#VALUE!</v>
      </c>
      <c r="Q10" s="1" t="e">
        <f t="shared" si="3"/>
        <v>#VALUE!</v>
      </c>
      <c r="R10" s="1">
        <f t="shared" si="6"/>
        <v>1490000000</v>
      </c>
      <c r="S10" s="1">
        <f t="shared" si="7"/>
        <v>2400000000</v>
      </c>
      <c r="T10" s="1">
        <f t="shared" si="8"/>
        <v>3000000000</v>
      </c>
      <c r="U10" s="1">
        <f t="shared" si="9"/>
        <v>0</v>
      </c>
      <c r="W10" s="1">
        <f t="shared" si="5"/>
        <v>1722500000</v>
      </c>
      <c r="AB10" s="1">
        <v>0</v>
      </c>
      <c r="AC10" s="1">
        <v>5865</v>
      </c>
      <c r="AD10" s="1" t="s">
        <v>30</v>
      </c>
      <c r="AE10" s="1">
        <v>0</v>
      </c>
      <c r="AF10" s="1">
        <v>0</v>
      </c>
      <c r="AG10" s="1">
        <v>0</v>
      </c>
      <c r="AH10" s="1">
        <v>0</v>
      </c>
      <c r="AI10" s="1">
        <v>1475000000</v>
      </c>
      <c r="AJ10" s="1">
        <v>64999999.999999993</v>
      </c>
      <c r="AK10" s="1">
        <v>655000000</v>
      </c>
      <c r="AL10" s="1">
        <v>4999999.9999999991</v>
      </c>
      <c r="AM10" s="1">
        <f t="shared" si="0"/>
        <v>0.55593220338983051</v>
      </c>
      <c r="AN10" s="1">
        <f t="shared" si="4"/>
        <v>5.053363540015602E-2</v>
      </c>
      <c r="AO10" s="1">
        <f t="shared" si="1"/>
        <v>0.44406779661016949</v>
      </c>
    </row>
    <row r="11" spans="1:50" x14ac:dyDescent="0.35">
      <c r="A11" s="1">
        <v>0</v>
      </c>
      <c r="B11" s="1">
        <v>5833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47</v>
      </c>
      <c r="J11" s="1" t="s">
        <v>47</v>
      </c>
      <c r="K11" s="1">
        <v>177</v>
      </c>
      <c r="L11" s="1">
        <v>19</v>
      </c>
      <c r="M11" s="1">
        <v>2</v>
      </c>
      <c r="N11" s="1">
        <v>0</v>
      </c>
      <c r="P11" s="1" t="e">
        <f t="shared" si="2"/>
        <v>#VALUE!</v>
      </c>
      <c r="Q11" s="1" t="e">
        <f t="shared" si="3"/>
        <v>#VALUE!</v>
      </c>
      <c r="R11" s="1">
        <f>K11*100*10^(-1*$K$2)</f>
        <v>1770000000</v>
      </c>
      <c r="S11" s="1">
        <f t="shared" si="7"/>
        <v>1900000000</v>
      </c>
      <c r="T11" s="1">
        <f t="shared" si="8"/>
        <v>2000000000</v>
      </c>
      <c r="U11" s="1">
        <f t="shared" si="9"/>
        <v>0</v>
      </c>
      <c r="W11" s="1">
        <f t="shared" si="5"/>
        <v>1417500000</v>
      </c>
      <c r="X11" s="1">
        <f>_xlfn.AGGREGATE(1, 6, P11:U12)</f>
        <v>1142500000</v>
      </c>
      <c r="Y11" s="1">
        <f>_xlfn.AGGREGATE(1, 6, R11:R12)</f>
        <v>1720000000</v>
      </c>
      <c r="Z11" s="1">
        <f>_xlfn.AGGREGATE(7, 6, R11:R12)/SQRT(COUNT(R11:R12))</f>
        <v>50000000</v>
      </c>
      <c r="AB11" s="1">
        <v>0</v>
      </c>
      <c r="AC11" s="1">
        <v>5865</v>
      </c>
      <c r="AD11" s="1" t="s">
        <v>30</v>
      </c>
      <c r="AE11" s="1">
        <v>0</v>
      </c>
      <c r="AF11" s="1">
        <v>0</v>
      </c>
      <c r="AG11" s="1">
        <v>0</v>
      </c>
      <c r="AH11" s="1">
        <v>0</v>
      </c>
      <c r="AI11" s="1">
        <v>1380000000</v>
      </c>
      <c r="AJ11" s="1">
        <v>100000000</v>
      </c>
      <c r="AK11" s="1">
        <v>760000000</v>
      </c>
      <c r="AL11" s="1">
        <v>119999999.99999999</v>
      </c>
      <c r="AM11" s="1">
        <f t="shared" si="0"/>
        <v>0.44927536231884058</v>
      </c>
      <c r="AN11" s="1">
        <f t="shared" si="4"/>
        <v>0.11778089653357235</v>
      </c>
      <c r="AO11" s="1">
        <f t="shared" si="1"/>
        <v>0.55072463768115942</v>
      </c>
    </row>
    <row r="12" spans="1:50" x14ac:dyDescent="0.35">
      <c r="A12" s="1">
        <v>0</v>
      </c>
      <c r="B12" s="1">
        <v>5833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47</v>
      </c>
      <c r="J12" s="1" t="s">
        <v>47</v>
      </c>
      <c r="K12" s="1">
        <v>167</v>
      </c>
      <c r="L12" s="1">
        <v>8</v>
      </c>
      <c r="M12" s="1">
        <v>1</v>
      </c>
      <c r="N12" s="1">
        <v>0</v>
      </c>
      <c r="P12" s="1" t="e">
        <f t="shared" si="2"/>
        <v>#VALUE!</v>
      </c>
      <c r="Q12" s="1" t="e">
        <f t="shared" si="3"/>
        <v>#VALUE!</v>
      </c>
      <c r="R12" s="1">
        <f t="shared" si="6"/>
        <v>1670000000</v>
      </c>
      <c r="S12" s="1">
        <f t="shared" si="7"/>
        <v>800000000</v>
      </c>
      <c r="T12" s="1">
        <f t="shared" si="8"/>
        <v>1000000000</v>
      </c>
      <c r="U12" s="1">
        <f t="shared" si="9"/>
        <v>0</v>
      </c>
      <c r="W12" s="1">
        <f t="shared" si="5"/>
        <v>867500000</v>
      </c>
      <c r="AB12" s="1">
        <v>24</v>
      </c>
      <c r="AC12" s="1">
        <v>5833</v>
      </c>
      <c r="AD12" s="1" t="s">
        <v>30</v>
      </c>
      <c r="AE12" s="1">
        <v>1</v>
      </c>
      <c r="AF12" s="1">
        <v>0</v>
      </c>
      <c r="AG12" s="1">
        <v>0</v>
      </c>
      <c r="AH12" s="1">
        <v>0</v>
      </c>
      <c r="AI12" s="1">
        <v>1355000000</v>
      </c>
      <c r="AJ12" s="1">
        <v>54999999.999999993</v>
      </c>
      <c r="AK12" s="1">
        <v>335000000</v>
      </c>
      <c r="AL12" s="1">
        <v>4999999.9999999991</v>
      </c>
      <c r="AM12" s="1">
        <f t="shared" si="0"/>
        <v>0.75276752767527677</v>
      </c>
      <c r="AN12" s="1">
        <f t="shared" si="4"/>
        <v>5.0939316579932538E-2</v>
      </c>
      <c r="AO12" s="1">
        <f t="shared" si="1"/>
        <v>0.24723247232472326</v>
      </c>
    </row>
    <row r="13" spans="1:50" x14ac:dyDescent="0.35">
      <c r="A13" s="1">
        <v>0</v>
      </c>
      <c r="B13" s="1">
        <v>5833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47</v>
      </c>
      <c r="J13" s="1" t="s">
        <v>47</v>
      </c>
      <c r="K13" s="1">
        <v>172</v>
      </c>
      <c r="L13" s="1">
        <v>25</v>
      </c>
      <c r="M13" s="1">
        <v>1</v>
      </c>
      <c r="N13" s="1">
        <v>0</v>
      </c>
      <c r="P13" s="1" t="e">
        <f t="shared" si="2"/>
        <v>#VALUE!</v>
      </c>
      <c r="Q13" s="1" t="e">
        <f t="shared" si="3"/>
        <v>#VALUE!</v>
      </c>
      <c r="R13" s="1">
        <f t="shared" si="6"/>
        <v>1720000000</v>
      </c>
      <c r="S13" s="1">
        <f t="shared" si="7"/>
        <v>2500000000</v>
      </c>
      <c r="T13" s="1">
        <f t="shared" si="8"/>
        <v>1000000000</v>
      </c>
      <c r="U13" s="1">
        <f t="shared" si="9"/>
        <v>0</v>
      </c>
      <c r="W13" s="1">
        <f t="shared" si="5"/>
        <v>1305000000</v>
      </c>
      <c r="X13" s="1">
        <f>_xlfn.AGGREGATE(1, 6, P13:U14)</f>
        <v>2048750000</v>
      </c>
      <c r="Y13" s="1">
        <f>_xlfn.AGGREGATE(1, 6, R13:R14)</f>
        <v>1645000000</v>
      </c>
      <c r="Z13" s="1">
        <f>_xlfn.AGGREGATE(7, 6, R13:R14)/SQRT(COUNT(R13:R14))</f>
        <v>74999999.999999985</v>
      </c>
      <c r="AB13" s="1">
        <v>24</v>
      </c>
      <c r="AC13" s="1">
        <v>5833</v>
      </c>
      <c r="AD13" s="1" t="s">
        <v>30</v>
      </c>
      <c r="AE13" s="1">
        <v>1</v>
      </c>
      <c r="AF13" s="1">
        <v>5</v>
      </c>
      <c r="AG13" s="1">
        <v>0</v>
      </c>
      <c r="AH13" s="1">
        <v>0</v>
      </c>
      <c r="AI13" s="1">
        <v>950000000</v>
      </c>
      <c r="AJ13" s="1">
        <v>149999999.99999997</v>
      </c>
      <c r="AK13" s="1">
        <v>835000000</v>
      </c>
      <c r="AL13" s="1">
        <v>35000000</v>
      </c>
      <c r="AM13" s="1">
        <f t="shared" si="0"/>
        <v>0.12105263157894737</v>
      </c>
      <c r="AN13" s="1">
        <f t="shared" si="4"/>
        <v>0.16325874350567501</v>
      </c>
      <c r="AO13" s="1">
        <f t="shared" si="1"/>
        <v>0.87894736842105259</v>
      </c>
    </row>
    <row r="14" spans="1:50" x14ac:dyDescent="0.35">
      <c r="A14" s="1">
        <v>0</v>
      </c>
      <c r="B14" s="1">
        <v>5833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47</v>
      </c>
      <c r="J14" s="1" t="s">
        <v>47</v>
      </c>
      <c r="K14" s="1">
        <v>157</v>
      </c>
      <c r="L14" s="1">
        <v>26</v>
      </c>
      <c r="M14" s="1">
        <v>7</v>
      </c>
      <c r="N14" s="1">
        <v>0</v>
      </c>
      <c r="P14" s="1" t="e">
        <f t="shared" si="2"/>
        <v>#VALUE!</v>
      </c>
      <c r="Q14" s="1" t="e">
        <f t="shared" si="3"/>
        <v>#VALUE!</v>
      </c>
      <c r="R14" s="1">
        <f t="shared" si="6"/>
        <v>1570000000</v>
      </c>
      <c r="S14" s="1">
        <f t="shared" si="7"/>
        <v>2600000000</v>
      </c>
      <c r="T14" s="1">
        <f t="shared" si="8"/>
        <v>7000000000</v>
      </c>
      <c r="U14" s="1">
        <f t="shared" si="9"/>
        <v>0</v>
      </c>
      <c r="W14" s="1">
        <f t="shared" si="5"/>
        <v>2792500000</v>
      </c>
      <c r="AB14" s="1">
        <v>24</v>
      </c>
      <c r="AC14" s="1">
        <v>5833</v>
      </c>
      <c r="AD14" s="1" t="s">
        <v>30</v>
      </c>
      <c r="AE14" s="1">
        <v>1</v>
      </c>
      <c r="AF14" s="1">
        <v>5</v>
      </c>
      <c r="AG14" s="1">
        <v>2</v>
      </c>
      <c r="AH14" s="1">
        <v>0</v>
      </c>
      <c r="AI14" s="1">
        <v>1095000000</v>
      </c>
      <c r="AJ14" s="1">
        <v>14999999.999999998</v>
      </c>
      <c r="AK14" s="1">
        <v>143500000</v>
      </c>
      <c r="AL14" s="1">
        <v>6500000</v>
      </c>
      <c r="AM14" s="1">
        <f t="shared" si="0"/>
        <v>0.86894977168949772</v>
      </c>
      <c r="AN14" s="1">
        <f t="shared" si="4"/>
        <v>1.9094001024319688E-2</v>
      </c>
      <c r="AO14" s="1">
        <f t="shared" si="1"/>
        <v>0.13105022831050228</v>
      </c>
    </row>
    <row r="15" spans="1:50" x14ac:dyDescent="0.35">
      <c r="A15" s="1">
        <v>0</v>
      </c>
      <c r="B15" s="1">
        <v>5865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47</v>
      </c>
      <c r="J15" s="1" t="s">
        <v>47</v>
      </c>
      <c r="K15" s="1">
        <v>170</v>
      </c>
      <c r="L15" s="1">
        <v>22</v>
      </c>
      <c r="M15" s="1">
        <v>0</v>
      </c>
      <c r="N15" s="1">
        <v>0</v>
      </c>
      <c r="P15" s="1" t="e">
        <f t="shared" si="2"/>
        <v>#VALUE!</v>
      </c>
      <c r="Q15" s="1" t="e">
        <f t="shared" si="3"/>
        <v>#VALUE!</v>
      </c>
      <c r="R15" s="1">
        <f t="shared" si="6"/>
        <v>1700000000</v>
      </c>
      <c r="S15" s="1">
        <f t="shared" si="7"/>
        <v>2200000000</v>
      </c>
      <c r="T15" s="1">
        <f t="shared" si="8"/>
        <v>0</v>
      </c>
      <c r="U15" s="1">
        <f t="shared" si="9"/>
        <v>0</v>
      </c>
      <c r="W15" s="1">
        <f t="shared" si="5"/>
        <v>975000000</v>
      </c>
      <c r="X15" s="1">
        <f>_xlfn.AGGREGATE(1, 6, P15:U16)</f>
        <v>1147500000</v>
      </c>
      <c r="Y15" s="1">
        <f>_xlfn.AGGREGATE(1, 6, R15:R16)</f>
        <v>1690000000</v>
      </c>
      <c r="Z15" s="1">
        <f>_xlfn.AGGREGATE(7, 6, R15:R16)/SQRT(COUNT(R15:R16))</f>
        <v>9999999.9999999981</v>
      </c>
      <c r="AB15" s="1">
        <v>24</v>
      </c>
      <c r="AC15" s="1">
        <v>5833</v>
      </c>
      <c r="AD15" s="1" t="s">
        <v>30</v>
      </c>
      <c r="AE15" s="1">
        <v>1</v>
      </c>
      <c r="AF15" s="1">
        <v>5</v>
      </c>
      <c r="AG15" s="1">
        <v>2</v>
      </c>
      <c r="AH15" s="1">
        <v>2</v>
      </c>
      <c r="AI15" s="1">
        <v>1260000000</v>
      </c>
      <c r="AJ15" s="1">
        <v>9999999.9999999981</v>
      </c>
      <c r="AK15" s="1">
        <v>0</v>
      </c>
      <c r="AL15" s="1">
        <v>0</v>
      </c>
      <c r="AM15" s="1">
        <f t="shared" si="0"/>
        <v>1</v>
      </c>
      <c r="AN15" s="1">
        <f t="shared" si="4"/>
        <v>1.1223917161691228E-2</v>
      </c>
      <c r="AO15" s="1">
        <f t="shared" si="1"/>
        <v>0</v>
      </c>
    </row>
    <row r="16" spans="1:50" x14ac:dyDescent="0.35">
      <c r="A16" s="1">
        <v>0</v>
      </c>
      <c r="B16" s="1">
        <v>5865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47</v>
      </c>
      <c r="J16" s="1" t="s">
        <v>47</v>
      </c>
      <c r="K16" s="1">
        <v>168</v>
      </c>
      <c r="L16" s="1">
        <v>26</v>
      </c>
      <c r="M16" s="1">
        <v>1</v>
      </c>
      <c r="N16" s="1">
        <v>0</v>
      </c>
      <c r="P16" s="1" t="e">
        <f t="shared" si="2"/>
        <v>#VALUE!</v>
      </c>
      <c r="Q16" s="1" t="e">
        <f t="shared" si="3"/>
        <v>#VALUE!</v>
      </c>
      <c r="R16" s="1">
        <f t="shared" si="6"/>
        <v>1680000000</v>
      </c>
      <c r="S16" s="1">
        <f t="shared" si="7"/>
        <v>2600000000</v>
      </c>
      <c r="T16" s="1">
        <f t="shared" si="8"/>
        <v>1000000000</v>
      </c>
      <c r="U16" s="1">
        <f t="shared" si="9"/>
        <v>0</v>
      </c>
      <c r="W16" s="1">
        <f t="shared" si="5"/>
        <v>1320000000</v>
      </c>
      <c r="AB16" s="1">
        <v>24</v>
      </c>
      <c r="AC16" s="1">
        <v>5833</v>
      </c>
      <c r="AD16" s="1" t="s">
        <v>30</v>
      </c>
      <c r="AE16" s="1">
        <v>1</v>
      </c>
      <c r="AF16" s="1">
        <v>5</v>
      </c>
      <c r="AG16" s="1">
        <v>2</v>
      </c>
      <c r="AH16" s="1">
        <v>4</v>
      </c>
      <c r="AI16" s="1">
        <v>1245000000</v>
      </c>
      <c r="AJ16" s="1">
        <v>64999999.999999993</v>
      </c>
      <c r="AK16" s="1">
        <v>0</v>
      </c>
      <c r="AL16" s="1">
        <v>0</v>
      </c>
      <c r="AM16" s="1">
        <f t="shared" si="0"/>
        <v>1</v>
      </c>
      <c r="AN16" s="1">
        <f t="shared" si="4"/>
        <v>7.3834443015462783E-2</v>
      </c>
      <c r="AO16" s="1">
        <f t="shared" si="1"/>
        <v>0</v>
      </c>
    </row>
    <row r="17" spans="1:41" x14ac:dyDescent="0.35">
      <c r="A17" s="1">
        <v>0</v>
      </c>
      <c r="B17" s="1">
        <v>5865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47</v>
      </c>
      <c r="J17" s="1" t="s">
        <v>47</v>
      </c>
      <c r="K17" s="1">
        <v>141</v>
      </c>
      <c r="L17" s="1">
        <v>16</v>
      </c>
      <c r="M17" s="1">
        <v>2</v>
      </c>
      <c r="N17" s="1">
        <v>0</v>
      </c>
      <c r="P17" s="1" t="e">
        <f t="shared" si="2"/>
        <v>#VALUE!</v>
      </c>
      <c r="Q17" s="1" t="e">
        <f t="shared" si="3"/>
        <v>#VALUE!</v>
      </c>
      <c r="R17" s="1">
        <f t="shared" si="6"/>
        <v>1410000000</v>
      </c>
      <c r="S17" s="1">
        <f t="shared" si="7"/>
        <v>1600000000</v>
      </c>
      <c r="T17" s="1">
        <f t="shared" si="8"/>
        <v>2000000000</v>
      </c>
      <c r="U17" s="1">
        <f t="shared" si="9"/>
        <v>0</v>
      </c>
      <c r="W17" s="1">
        <f t="shared" si="5"/>
        <v>1252500000</v>
      </c>
      <c r="X17" s="1">
        <f>_xlfn.AGGREGATE(1, 6, P17:U18)</f>
        <v>2943750000</v>
      </c>
      <c r="Y17" s="1">
        <f>_xlfn.AGGREGATE(1, 6, R17:R18)</f>
        <v>1475000000</v>
      </c>
      <c r="Z17" s="1">
        <f>_xlfn.AGGREGATE(7, 6, R17:R18)/SQRT(COUNT(R17:R18))</f>
        <v>64999999.999999993</v>
      </c>
      <c r="AB17" s="1">
        <v>24</v>
      </c>
      <c r="AC17" s="1">
        <v>5833</v>
      </c>
      <c r="AD17" s="1" t="s">
        <v>30</v>
      </c>
      <c r="AE17" s="1">
        <v>2</v>
      </c>
      <c r="AF17" s="1">
        <v>0</v>
      </c>
      <c r="AG17" s="1">
        <v>0</v>
      </c>
      <c r="AH17" s="1">
        <v>0</v>
      </c>
      <c r="AI17" s="1">
        <v>1375000000</v>
      </c>
      <c r="AJ17" s="1">
        <v>45000000</v>
      </c>
      <c r="AK17" s="1">
        <v>310000000</v>
      </c>
      <c r="AL17" s="1">
        <v>39999999.999999993</v>
      </c>
      <c r="AM17" s="1">
        <f t="shared" si="0"/>
        <v>0.77454545454545454</v>
      </c>
      <c r="AN17" s="1">
        <f t="shared" si="4"/>
        <v>5.0595602795084252E-2</v>
      </c>
      <c r="AO17" s="1">
        <f t="shared" si="1"/>
        <v>0.22545454545454546</v>
      </c>
    </row>
    <row r="18" spans="1:41" x14ac:dyDescent="0.35">
      <c r="A18" s="1">
        <v>0</v>
      </c>
      <c r="B18" s="1">
        <v>5865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47</v>
      </c>
      <c r="J18" s="1" t="s">
        <v>47</v>
      </c>
      <c r="K18" s="1">
        <v>154</v>
      </c>
      <c r="L18" s="1">
        <v>20</v>
      </c>
      <c r="M18" s="1">
        <v>5</v>
      </c>
      <c r="N18" s="1">
        <v>1</v>
      </c>
      <c r="P18" s="1" t="e">
        <f t="shared" si="2"/>
        <v>#VALUE!</v>
      </c>
      <c r="Q18" s="1" t="e">
        <f t="shared" si="3"/>
        <v>#VALUE!</v>
      </c>
      <c r="R18" s="1">
        <f t="shared" si="6"/>
        <v>1540000000</v>
      </c>
      <c r="S18" s="1">
        <f t="shared" si="7"/>
        <v>2000000000</v>
      </c>
      <c r="T18" s="1">
        <f t="shared" si="8"/>
        <v>5000000000</v>
      </c>
      <c r="U18" s="1">
        <f t="shared" si="9"/>
        <v>10000000000</v>
      </c>
      <c r="W18" s="1">
        <f t="shared" si="5"/>
        <v>4635000000</v>
      </c>
      <c r="AB18" s="1">
        <v>24</v>
      </c>
      <c r="AC18" s="1">
        <v>5833</v>
      </c>
      <c r="AD18" s="1" t="s">
        <v>30</v>
      </c>
      <c r="AE18" s="1">
        <v>2</v>
      </c>
      <c r="AF18" s="1">
        <v>5</v>
      </c>
      <c r="AG18" s="1">
        <v>0</v>
      </c>
      <c r="AH18" s="1">
        <v>0</v>
      </c>
      <c r="AI18" s="1">
        <v>855000000</v>
      </c>
      <c r="AJ18" s="1">
        <v>14999999.999999998</v>
      </c>
      <c r="AK18" s="1">
        <v>785000000</v>
      </c>
      <c r="AL18" s="1">
        <v>74999999.999999985</v>
      </c>
      <c r="AM18" s="1">
        <f t="shared" si="0"/>
        <v>8.1871345029239762E-2</v>
      </c>
      <c r="AN18" s="1">
        <f t="shared" si="4"/>
        <v>8.9468013093642842E-2</v>
      </c>
      <c r="AO18" s="1">
        <f t="shared" si="1"/>
        <v>0.91812865497076024</v>
      </c>
    </row>
    <row r="19" spans="1:41" x14ac:dyDescent="0.35">
      <c r="A19" s="1">
        <v>0</v>
      </c>
      <c r="B19" s="1">
        <v>5865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47</v>
      </c>
      <c r="J19" s="1" t="s">
        <v>47</v>
      </c>
      <c r="K19" s="1">
        <v>128</v>
      </c>
      <c r="L19" s="1">
        <v>21</v>
      </c>
      <c r="M19" s="1">
        <v>1</v>
      </c>
      <c r="N19" s="1">
        <v>0</v>
      </c>
      <c r="P19" s="1" t="e">
        <f>I19*100*10^(-1*$I$2)</f>
        <v>#VALUE!</v>
      </c>
      <c r="Q19" s="1" t="e">
        <f t="shared" si="3"/>
        <v>#VALUE!</v>
      </c>
      <c r="R19" s="1">
        <f t="shared" si="6"/>
        <v>1280000000</v>
      </c>
      <c r="S19" s="1">
        <f t="shared" si="7"/>
        <v>2100000000</v>
      </c>
      <c r="T19" s="1">
        <f t="shared" si="8"/>
        <v>1000000000</v>
      </c>
      <c r="U19" s="1">
        <f t="shared" si="9"/>
        <v>0</v>
      </c>
      <c r="W19" s="1">
        <f t="shared" si="5"/>
        <v>1095000000</v>
      </c>
      <c r="X19" s="1">
        <f>_xlfn.AGGREGATE(1, 6, P19:U20)</f>
        <v>957500000</v>
      </c>
      <c r="Y19" s="1">
        <f>_xlfn.AGGREGATE(1, 6, R19:R20)</f>
        <v>1380000000</v>
      </c>
      <c r="Z19" s="1">
        <f>_xlfn.AGGREGATE(7, 6, R19:R20)/SQRT(COUNT(R19:R20))</f>
        <v>100000000</v>
      </c>
      <c r="AB19" s="1">
        <v>24</v>
      </c>
      <c r="AC19" s="1">
        <v>5833</v>
      </c>
      <c r="AD19" s="1" t="s">
        <v>30</v>
      </c>
      <c r="AE19" s="1">
        <v>2</v>
      </c>
      <c r="AF19" s="1">
        <v>5</v>
      </c>
      <c r="AG19" s="1">
        <v>2</v>
      </c>
      <c r="AH19" s="1">
        <v>0</v>
      </c>
      <c r="AI19" s="1">
        <v>995000000</v>
      </c>
      <c r="AJ19" s="1">
        <v>85000000</v>
      </c>
      <c r="AK19" s="1">
        <v>104000000</v>
      </c>
      <c r="AL19" s="1">
        <v>3000000</v>
      </c>
      <c r="AM19" s="1">
        <f t="shared" si="0"/>
        <v>0.89547738693467338</v>
      </c>
      <c r="AN19" s="1">
        <f t="shared" si="4"/>
        <v>0.11471198992588461</v>
      </c>
      <c r="AO19" s="1">
        <f t="shared" si="1"/>
        <v>0.10452261306532663</v>
      </c>
    </row>
    <row r="20" spans="1:41" x14ac:dyDescent="0.35">
      <c r="A20" s="1">
        <v>0</v>
      </c>
      <c r="B20" s="1">
        <v>5865</v>
      </c>
      <c r="C20" s="1" t="s">
        <v>30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47</v>
      </c>
      <c r="J20" s="1" t="s">
        <v>47</v>
      </c>
      <c r="K20" s="1">
        <v>148</v>
      </c>
      <c r="L20" s="1">
        <v>18</v>
      </c>
      <c r="M20" s="1">
        <v>0</v>
      </c>
      <c r="N20" s="1">
        <v>0</v>
      </c>
      <c r="P20" s="1" t="e">
        <f t="shared" si="2"/>
        <v>#VALUE!</v>
      </c>
      <c r="Q20" s="1" t="e">
        <f t="shared" si="3"/>
        <v>#VALUE!</v>
      </c>
      <c r="R20" s="1">
        <f t="shared" si="6"/>
        <v>1480000000</v>
      </c>
      <c r="S20" s="1">
        <f t="shared" si="7"/>
        <v>1800000000</v>
      </c>
      <c r="T20" s="1">
        <f t="shared" si="8"/>
        <v>0</v>
      </c>
      <c r="U20" s="1">
        <f t="shared" si="9"/>
        <v>0</v>
      </c>
      <c r="W20" s="1">
        <f t="shared" si="5"/>
        <v>820000000</v>
      </c>
      <c r="AB20" s="1">
        <v>24</v>
      </c>
      <c r="AC20" s="1">
        <v>5833</v>
      </c>
      <c r="AD20" s="1" t="s">
        <v>30</v>
      </c>
      <c r="AE20" s="1">
        <v>2</v>
      </c>
      <c r="AF20" s="1">
        <v>5</v>
      </c>
      <c r="AG20" s="1">
        <v>2</v>
      </c>
      <c r="AH20" s="1">
        <v>2</v>
      </c>
      <c r="AI20" s="1">
        <v>1475000000</v>
      </c>
      <c r="AJ20" s="1">
        <v>25000000</v>
      </c>
      <c r="AK20" s="1">
        <v>0</v>
      </c>
      <c r="AL20" s="1">
        <v>0</v>
      </c>
      <c r="AM20" s="1">
        <f t="shared" si="0"/>
        <v>1</v>
      </c>
      <c r="AN20" s="1">
        <f t="shared" si="4"/>
        <v>2.3969721396154154E-2</v>
      </c>
      <c r="AO20" s="1">
        <f t="shared" si="1"/>
        <v>0</v>
      </c>
    </row>
    <row r="21" spans="1:41" x14ac:dyDescent="0.35">
      <c r="A21" s="1">
        <v>24</v>
      </c>
      <c r="B21" s="1">
        <v>5833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47</v>
      </c>
      <c r="J21" s="1" t="s">
        <v>47</v>
      </c>
      <c r="K21" s="1">
        <v>130</v>
      </c>
      <c r="L21" s="1">
        <v>12</v>
      </c>
      <c r="M21" s="1">
        <v>1</v>
      </c>
      <c r="N21" s="1">
        <v>0</v>
      </c>
      <c r="P21" s="1" t="e">
        <f t="shared" si="2"/>
        <v>#VALUE!</v>
      </c>
      <c r="Q21" s="1" t="e">
        <f t="shared" si="3"/>
        <v>#VALUE!</v>
      </c>
      <c r="R21" s="1">
        <f t="shared" si="6"/>
        <v>1300000000</v>
      </c>
      <c r="S21" s="1">
        <f t="shared" si="7"/>
        <v>1200000000</v>
      </c>
      <c r="T21" s="1">
        <f t="shared" si="8"/>
        <v>1000000000</v>
      </c>
      <c r="U21" s="1">
        <f t="shared" si="9"/>
        <v>0</v>
      </c>
      <c r="W21" s="1">
        <f t="shared" si="5"/>
        <v>875000000</v>
      </c>
      <c r="X21" s="1">
        <f>_xlfn.AGGREGATE(1, 6, P21:U22)</f>
        <v>1301250000</v>
      </c>
      <c r="Y21" s="1">
        <f>_xlfn.AGGREGATE(1, 6, R21:R22)</f>
        <v>1355000000</v>
      </c>
      <c r="Z21" s="1">
        <f>_xlfn.AGGREGATE(7, 6, R21:R22)/SQRT(COUNT(R21:R22))</f>
        <v>54999999.999999993</v>
      </c>
      <c r="AB21" s="1">
        <v>24</v>
      </c>
      <c r="AC21" s="1">
        <v>5833</v>
      </c>
      <c r="AD21" s="1" t="s">
        <v>30</v>
      </c>
      <c r="AE21" s="1">
        <v>2</v>
      </c>
      <c r="AF21" s="1">
        <v>5</v>
      </c>
      <c r="AG21" s="1">
        <v>2</v>
      </c>
      <c r="AH21" s="1">
        <v>4</v>
      </c>
      <c r="AI21" s="1">
        <v>1200000000</v>
      </c>
      <c r="AJ21" s="1">
        <v>50000000</v>
      </c>
      <c r="AK21" s="1">
        <v>0</v>
      </c>
      <c r="AL21" s="1">
        <v>0</v>
      </c>
      <c r="AM21" s="1">
        <f t="shared" si="0"/>
        <v>1</v>
      </c>
      <c r="AN21" s="1">
        <f t="shared" si="4"/>
        <v>5.892556509887896E-2</v>
      </c>
      <c r="AO21" s="1">
        <f t="shared" si="1"/>
        <v>0</v>
      </c>
    </row>
    <row r="22" spans="1:41" x14ac:dyDescent="0.35">
      <c r="A22" s="1">
        <v>24</v>
      </c>
      <c r="B22" s="1">
        <v>5833</v>
      </c>
      <c r="C22" s="1" t="s">
        <v>30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47</v>
      </c>
      <c r="J22" s="1" t="s">
        <v>47</v>
      </c>
      <c r="K22" s="1">
        <v>141</v>
      </c>
      <c r="L22" s="1">
        <v>25</v>
      </c>
      <c r="M22" s="1">
        <v>3</v>
      </c>
      <c r="N22" s="1">
        <v>0</v>
      </c>
      <c r="P22" s="1" t="e">
        <f t="shared" si="2"/>
        <v>#VALUE!</v>
      </c>
      <c r="Q22" s="1" t="e">
        <f t="shared" si="3"/>
        <v>#VALUE!</v>
      </c>
      <c r="R22" s="1">
        <f t="shared" si="6"/>
        <v>1410000000</v>
      </c>
      <c r="S22" s="1">
        <f t="shared" si="7"/>
        <v>2500000000</v>
      </c>
      <c r="T22" s="1">
        <f t="shared" si="8"/>
        <v>3000000000</v>
      </c>
      <c r="U22" s="1">
        <f t="shared" si="9"/>
        <v>0</v>
      </c>
      <c r="W22" s="1">
        <f t="shared" si="5"/>
        <v>1727500000</v>
      </c>
      <c r="AB22" s="1">
        <v>24</v>
      </c>
      <c r="AC22" s="1">
        <v>5833</v>
      </c>
      <c r="AD22" s="1" t="s">
        <v>30</v>
      </c>
      <c r="AE22" s="1">
        <v>3</v>
      </c>
      <c r="AF22" s="1">
        <v>0</v>
      </c>
      <c r="AG22" s="1">
        <v>0</v>
      </c>
      <c r="AH22" s="1">
        <v>0</v>
      </c>
      <c r="AI22" s="1">
        <v>1260000000</v>
      </c>
      <c r="AJ22" s="1">
        <v>29999999.999999996</v>
      </c>
      <c r="AK22" s="1">
        <v>360000000</v>
      </c>
      <c r="AL22" s="1">
        <v>19999999.999999996</v>
      </c>
      <c r="AM22" s="1">
        <f t="shared" si="0"/>
        <v>0.7142857142857143</v>
      </c>
      <c r="AN22" s="1">
        <f t="shared" si="4"/>
        <v>3.3287796498646702E-2</v>
      </c>
      <c r="AO22" s="1">
        <f t="shared" si="1"/>
        <v>0.2857142857142857</v>
      </c>
    </row>
    <row r="23" spans="1:41" x14ac:dyDescent="0.35">
      <c r="A23" s="1">
        <v>24</v>
      </c>
      <c r="B23" s="1">
        <v>5833</v>
      </c>
      <c r="C23" s="1" t="s">
        <v>30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47</v>
      </c>
      <c r="J23" s="1" t="s">
        <v>47</v>
      </c>
      <c r="K23" s="1">
        <v>80</v>
      </c>
      <c r="L23" s="1">
        <v>19</v>
      </c>
      <c r="M23" s="1">
        <v>1</v>
      </c>
      <c r="N23" s="1">
        <v>0</v>
      </c>
      <c r="P23" s="1" t="e">
        <f t="shared" si="2"/>
        <v>#VALUE!</v>
      </c>
      <c r="Q23" s="1" t="e">
        <f t="shared" si="3"/>
        <v>#VALUE!</v>
      </c>
      <c r="R23" s="1">
        <f t="shared" si="6"/>
        <v>800000000</v>
      </c>
      <c r="S23" s="1">
        <f t="shared" si="7"/>
        <v>1900000000</v>
      </c>
      <c r="T23" s="1">
        <f t="shared" si="8"/>
        <v>1000000000</v>
      </c>
      <c r="U23" s="1">
        <f t="shared" si="9"/>
        <v>0</v>
      </c>
      <c r="W23" s="1">
        <f t="shared" si="5"/>
        <v>925000000</v>
      </c>
      <c r="X23" s="1">
        <f>_xlfn.AGGREGATE(1, 6, P23:U24)</f>
        <v>750000000</v>
      </c>
      <c r="Y23" s="1">
        <f>_xlfn.AGGREGATE(1, 6, R23:R24)</f>
        <v>950000000</v>
      </c>
      <c r="Z23" s="1">
        <f>_xlfn.AGGREGATE(7, 6, R23:R24)/SQRT(COUNT(R23:R24))</f>
        <v>149999999.99999997</v>
      </c>
      <c r="AB23" s="1">
        <v>24</v>
      </c>
      <c r="AC23" s="1">
        <v>5833</v>
      </c>
      <c r="AD23" s="1" t="s">
        <v>30</v>
      </c>
      <c r="AE23" s="1">
        <v>3</v>
      </c>
      <c r="AF23" s="1">
        <v>5</v>
      </c>
      <c r="AG23" s="1">
        <v>0</v>
      </c>
      <c r="AH23" s="1">
        <v>0</v>
      </c>
      <c r="AI23" s="1">
        <v>680000000</v>
      </c>
      <c r="AJ23" s="1">
        <v>29999999.999999996</v>
      </c>
      <c r="AK23" s="1">
        <v>530000000</v>
      </c>
      <c r="AL23" s="1">
        <v>70000000</v>
      </c>
      <c r="AM23" s="1">
        <f t="shared" si="0"/>
        <v>0.22058823529411764</v>
      </c>
      <c r="AN23" s="1">
        <f t="shared" si="4"/>
        <v>0.11241868699823977</v>
      </c>
      <c r="AO23" s="1">
        <f t="shared" si="1"/>
        <v>0.77941176470588236</v>
      </c>
    </row>
    <row r="24" spans="1:41" x14ac:dyDescent="0.35">
      <c r="A24" s="1">
        <v>24</v>
      </c>
      <c r="B24" s="1">
        <v>5833</v>
      </c>
      <c r="C24" s="1" t="s">
        <v>30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47</v>
      </c>
      <c r="J24" s="1" t="s">
        <v>47</v>
      </c>
      <c r="K24" s="1">
        <v>110</v>
      </c>
      <c r="L24" s="1">
        <v>12</v>
      </c>
      <c r="M24" s="1">
        <v>0</v>
      </c>
      <c r="N24" s="1">
        <v>0</v>
      </c>
      <c r="P24" s="1" t="e">
        <f t="shared" si="2"/>
        <v>#VALUE!</v>
      </c>
      <c r="Q24" s="1" t="e">
        <f t="shared" si="3"/>
        <v>#VALUE!</v>
      </c>
      <c r="R24" s="1">
        <f t="shared" si="6"/>
        <v>1100000000</v>
      </c>
      <c r="S24" s="1">
        <f t="shared" si="7"/>
        <v>1200000000</v>
      </c>
      <c r="T24" s="1">
        <f t="shared" si="8"/>
        <v>0</v>
      </c>
      <c r="U24" s="1">
        <f t="shared" si="9"/>
        <v>0</v>
      </c>
      <c r="W24" s="1">
        <f t="shared" si="5"/>
        <v>575000000</v>
      </c>
      <c r="AB24" s="1">
        <v>24</v>
      </c>
      <c r="AC24" s="1">
        <v>5833</v>
      </c>
      <c r="AD24" s="1" t="s">
        <v>30</v>
      </c>
      <c r="AE24" s="1">
        <v>3</v>
      </c>
      <c r="AF24" s="1">
        <v>5</v>
      </c>
      <c r="AG24" s="1">
        <v>2</v>
      </c>
      <c r="AH24" s="1">
        <v>0</v>
      </c>
      <c r="AI24" s="1">
        <v>790000000</v>
      </c>
      <c r="AJ24" s="1">
        <v>79999999.999999985</v>
      </c>
      <c r="AK24" s="1">
        <v>93500000</v>
      </c>
      <c r="AL24" s="1">
        <v>1500000</v>
      </c>
      <c r="AM24" s="1">
        <f t="shared" si="0"/>
        <v>0.8816455696202532</v>
      </c>
      <c r="AN24" s="1">
        <f t="shared" si="4"/>
        <v>0.1350162625985952</v>
      </c>
      <c r="AO24" s="1">
        <f t="shared" si="1"/>
        <v>0.11835443037974684</v>
      </c>
    </row>
    <row r="25" spans="1:41" x14ac:dyDescent="0.35">
      <c r="A25" s="1">
        <v>24</v>
      </c>
      <c r="B25" s="1">
        <v>5833</v>
      </c>
      <c r="C25" s="1" t="s">
        <v>30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47</v>
      </c>
      <c r="J25" s="1" t="s">
        <v>47</v>
      </c>
      <c r="K25" s="1">
        <v>111</v>
      </c>
      <c r="L25" s="1">
        <v>10</v>
      </c>
      <c r="M25" s="1">
        <v>0</v>
      </c>
      <c r="N25" s="1">
        <v>0</v>
      </c>
      <c r="P25" s="1" t="e">
        <f t="shared" si="2"/>
        <v>#VALUE!</v>
      </c>
      <c r="Q25" s="1" t="e">
        <f t="shared" si="3"/>
        <v>#VALUE!</v>
      </c>
      <c r="R25" s="1">
        <f t="shared" si="6"/>
        <v>1110000000</v>
      </c>
      <c r="S25" s="1">
        <f t="shared" si="7"/>
        <v>1000000000</v>
      </c>
      <c r="T25" s="1">
        <f t="shared" si="8"/>
        <v>0</v>
      </c>
      <c r="U25" s="1">
        <f t="shared" si="9"/>
        <v>0</v>
      </c>
      <c r="W25" s="1">
        <f t="shared" si="5"/>
        <v>527500000</v>
      </c>
      <c r="X25" s="1">
        <f>_xlfn.AGGREGATE(1, 6, P25:U26)</f>
        <v>798750000</v>
      </c>
      <c r="Y25" s="1">
        <f>_xlfn.AGGREGATE(1, 6, R25:R26)</f>
        <v>1095000000</v>
      </c>
      <c r="Z25" s="1">
        <f>_xlfn.AGGREGATE(7, 6, R25:R26)/SQRT(COUNT(R25:R26))</f>
        <v>14999999.999999998</v>
      </c>
      <c r="AB25" s="1">
        <v>24</v>
      </c>
      <c r="AC25" s="1">
        <v>5833</v>
      </c>
      <c r="AD25" s="1" t="s">
        <v>30</v>
      </c>
      <c r="AE25" s="1">
        <v>3</v>
      </c>
      <c r="AF25" s="1">
        <v>5</v>
      </c>
      <c r="AG25" s="1">
        <v>2</v>
      </c>
      <c r="AH25" s="1">
        <v>2</v>
      </c>
      <c r="AI25" s="1">
        <v>1165000000</v>
      </c>
      <c r="AJ25" s="1">
        <v>45000000</v>
      </c>
      <c r="AK25" s="1">
        <v>0</v>
      </c>
      <c r="AL25" s="1">
        <v>0</v>
      </c>
      <c r="AM25" s="1">
        <f t="shared" si="0"/>
        <v>1</v>
      </c>
      <c r="AN25" s="1">
        <f t="shared" si="4"/>
        <v>5.4626274941450031E-2</v>
      </c>
      <c r="AO25" s="1">
        <f t="shared" si="1"/>
        <v>0</v>
      </c>
    </row>
    <row r="26" spans="1:41" x14ac:dyDescent="0.35">
      <c r="A26" s="1">
        <v>24</v>
      </c>
      <c r="B26" s="1">
        <v>5833</v>
      </c>
      <c r="C26" s="1" t="s">
        <v>30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47</v>
      </c>
      <c r="J26" s="1" t="s">
        <v>47</v>
      </c>
      <c r="K26" s="1">
        <v>108</v>
      </c>
      <c r="L26" s="1">
        <v>12</v>
      </c>
      <c r="M26" s="1">
        <v>2</v>
      </c>
      <c r="N26" s="1">
        <v>0</v>
      </c>
      <c r="P26" s="1" t="e">
        <f t="shared" si="2"/>
        <v>#VALUE!</v>
      </c>
      <c r="Q26" s="1" t="e">
        <f t="shared" si="3"/>
        <v>#VALUE!</v>
      </c>
      <c r="R26" s="1">
        <f t="shared" si="6"/>
        <v>1080000000</v>
      </c>
      <c r="S26" s="1">
        <f t="shared" si="7"/>
        <v>1200000000</v>
      </c>
      <c r="T26" s="1">
        <f t="shared" si="8"/>
        <v>2000000000</v>
      </c>
      <c r="U26" s="1">
        <f t="shared" si="9"/>
        <v>0</v>
      </c>
      <c r="W26" s="1">
        <f t="shared" si="5"/>
        <v>1070000000</v>
      </c>
      <c r="AB26" s="1">
        <v>24</v>
      </c>
      <c r="AC26" s="1">
        <v>5833</v>
      </c>
      <c r="AD26" s="1" t="s">
        <v>30</v>
      </c>
      <c r="AE26" s="1">
        <v>3</v>
      </c>
      <c r="AF26" s="1">
        <v>5</v>
      </c>
      <c r="AG26" s="1">
        <v>2</v>
      </c>
      <c r="AH26" s="1">
        <v>4</v>
      </c>
      <c r="AI26" s="1">
        <v>1325000000</v>
      </c>
      <c r="AJ26" s="1">
        <v>35000000</v>
      </c>
      <c r="AK26" s="1">
        <v>0</v>
      </c>
      <c r="AL26" s="1">
        <v>0</v>
      </c>
      <c r="AM26" s="1">
        <f t="shared" si="0"/>
        <v>1</v>
      </c>
      <c r="AN26" s="1">
        <f t="shared" si="4"/>
        <v>3.7356584666459115E-2</v>
      </c>
      <c r="AO26" s="1">
        <f t="shared" si="1"/>
        <v>0</v>
      </c>
    </row>
    <row r="27" spans="1:41" x14ac:dyDescent="0.35">
      <c r="A27" s="1">
        <v>24</v>
      </c>
      <c r="B27" s="1">
        <v>5833</v>
      </c>
      <c r="C27" s="1" t="s">
        <v>30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47</v>
      </c>
      <c r="J27" s="1" t="s">
        <v>47</v>
      </c>
      <c r="K27" s="1">
        <v>127</v>
      </c>
      <c r="L27" s="1">
        <v>14</v>
      </c>
      <c r="M27" s="1">
        <v>1</v>
      </c>
      <c r="N27" s="1">
        <v>1</v>
      </c>
      <c r="P27" s="1" t="e">
        <f t="shared" ref="P27:P41" si="10">I27*100*10^(-1*$I$2)</f>
        <v>#VALUE!</v>
      </c>
      <c r="Q27" s="1" t="e">
        <f t="shared" ref="Q27:Q41" si="11">J27*100*10^(-1*$J$2)</f>
        <v>#VALUE!</v>
      </c>
      <c r="R27" s="1">
        <f t="shared" ref="R27:R41" si="12">K27*100*10^(-1*$K$2)</f>
        <v>1270000000</v>
      </c>
      <c r="S27" s="1">
        <f t="shared" ref="S27:S41" si="13">L27*100*10^(-1*$L$2)</f>
        <v>1400000000</v>
      </c>
      <c r="T27" s="1">
        <f t="shared" ref="T27:T41" si="14">M27*100*10^(-1*$M$2)</f>
        <v>1000000000</v>
      </c>
      <c r="U27" s="1">
        <f t="shared" ref="U27:U41" si="15">N27*100*10^(-1*$N$2)</f>
        <v>10000000000</v>
      </c>
      <c r="W27" s="1">
        <f t="shared" si="5"/>
        <v>3417500000</v>
      </c>
      <c r="X27" s="1">
        <f>_xlfn.AGGREGATE(1, 6, P27:U28)</f>
        <v>2227500000</v>
      </c>
      <c r="Y27" s="1">
        <f>_xlfn.AGGREGATE(1, 6, R27:R28)</f>
        <v>1260000000</v>
      </c>
      <c r="Z27" s="1">
        <f>_xlfn.AGGREGATE(7, 6, R27:R28)/SQRT(COUNT(R27:R28))</f>
        <v>9999999.9999999981</v>
      </c>
      <c r="AB27" s="1">
        <v>24</v>
      </c>
      <c r="AC27" s="1">
        <v>5865</v>
      </c>
      <c r="AD27" s="1" t="s">
        <v>30</v>
      </c>
      <c r="AE27" s="1">
        <v>1</v>
      </c>
      <c r="AF27" s="1">
        <v>0</v>
      </c>
      <c r="AG27" s="1">
        <v>0</v>
      </c>
      <c r="AH27" s="1">
        <v>0</v>
      </c>
      <c r="AI27" s="1">
        <v>1485000000</v>
      </c>
      <c r="AJ27" s="1">
        <v>54999999.999999993</v>
      </c>
      <c r="AK27" s="1">
        <v>280000000</v>
      </c>
      <c r="AL27" s="1">
        <v>79999999.999999985</v>
      </c>
      <c r="AM27" s="1">
        <f t="shared" si="0"/>
        <v>0.81144781144781142</v>
      </c>
      <c r="AN27" s="1">
        <f t="shared" si="4"/>
        <v>7.1952488039243132E-2</v>
      </c>
      <c r="AO27" s="1">
        <f t="shared" si="1"/>
        <v>0.18855218855218855</v>
      </c>
    </row>
    <row r="28" spans="1:41" x14ac:dyDescent="0.35">
      <c r="A28" s="1">
        <v>24</v>
      </c>
      <c r="B28" s="1">
        <v>5833</v>
      </c>
      <c r="C28" s="1" t="s">
        <v>30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47</v>
      </c>
      <c r="J28" s="1" t="s">
        <v>47</v>
      </c>
      <c r="K28" s="1">
        <v>125</v>
      </c>
      <c r="L28" s="1">
        <v>19</v>
      </c>
      <c r="M28" s="1">
        <v>1</v>
      </c>
      <c r="N28" s="1">
        <v>0</v>
      </c>
      <c r="P28" s="1" t="e">
        <f t="shared" si="10"/>
        <v>#VALUE!</v>
      </c>
      <c r="Q28" s="1" t="e">
        <f t="shared" si="11"/>
        <v>#VALUE!</v>
      </c>
      <c r="R28" s="1">
        <f t="shared" si="12"/>
        <v>1250000000</v>
      </c>
      <c r="S28" s="1">
        <f t="shared" si="13"/>
        <v>1900000000</v>
      </c>
      <c r="T28" s="1">
        <f t="shared" si="14"/>
        <v>1000000000</v>
      </c>
      <c r="U28" s="1">
        <f t="shared" si="15"/>
        <v>0</v>
      </c>
      <c r="W28" s="1">
        <f t="shared" si="5"/>
        <v>1037500000</v>
      </c>
      <c r="AB28" s="1">
        <v>24</v>
      </c>
      <c r="AC28" s="1">
        <v>5865</v>
      </c>
      <c r="AD28" s="1" t="s">
        <v>30</v>
      </c>
      <c r="AE28" s="1">
        <v>1</v>
      </c>
      <c r="AF28" s="1">
        <v>5</v>
      </c>
      <c r="AG28" s="1">
        <v>0</v>
      </c>
      <c r="AH28" s="1">
        <v>0</v>
      </c>
      <c r="AI28" s="1">
        <v>765000000</v>
      </c>
      <c r="AJ28" s="1">
        <v>35000000</v>
      </c>
      <c r="AK28" s="1">
        <v>540000000</v>
      </c>
      <c r="AL28" s="1">
        <v>19999999.999999996</v>
      </c>
      <c r="AM28" s="1">
        <f t="shared" si="0"/>
        <v>0.29411764705882354</v>
      </c>
      <c r="AN28" s="1">
        <f t="shared" si="4"/>
        <v>5.4385508326818904E-2</v>
      </c>
      <c r="AO28" s="1">
        <f t="shared" si="1"/>
        <v>0.70588235294117652</v>
      </c>
    </row>
    <row r="29" spans="1:41" x14ac:dyDescent="0.35">
      <c r="A29" s="1">
        <v>24</v>
      </c>
      <c r="B29" s="1">
        <v>5833</v>
      </c>
      <c r="C29" s="1" t="s">
        <v>30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47</v>
      </c>
      <c r="J29" s="1" t="s">
        <v>47</v>
      </c>
      <c r="K29" s="1">
        <v>118</v>
      </c>
      <c r="L29" s="1">
        <v>21</v>
      </c>
      <c r="M29" s="1">
        <v>2</v>
      </c>
      <c r="N29" s="1">
        <v>0</v>
      </c>
      <c r="P29" s="1" t="e">
        <f t="shared" si="10"/>
        <v>#VALUE!</v>
      </c>
      <c r="Q29" s="1" t="e">
        <f t="shared" si="11"/>
        <v>#VALUE!</v>
      </c>
      <c r="R29" s="1">
        <f t="shared" si="12"/>
        <v>1180000000</v>
      </c>
      <c r="S29" s="1">
        <f t="shared" si="13"/>
        <v>2100000000</v>
      </c>
      <c r="T29" s="1">
        <f t="shared" si="14"/>
        <v>2000000000</v>
      </c>
      <c r="U29" s="1">
        <f t="shared" si="15"/>
        <v>0</v>
      </c>
      <c r="W29" s="1">
        <f t="shared" si="5"/>
        <v>1320000000</v>
      </c>
      <c r="X29" s="1">
        <f>_xlfn.AGGREGATE(1, 6, P29:U30)</f>
        <v>2348750000</v>
      </c>
      <c r="Y29" s="1">
        <f>_xlfn.AGGREGATE(1, 6, R29:R30)</f>
        <v>1245000000</v>
      </c>
      <c r="Z29" s="1">
        <f>_xlfn.AGGREGATE(7, 6, R29:R30)/SQRT(COUNT(R29:R30))</f>
        <v>64999999.999999993</v>
      </c>
      <c r="AB29" s="1">
        <v>24</v>
      </c>
      <c r="AC29" s="1">
        <v>5865</v>
      </c>
      <c r="AD29" s="1" t="s">
        <v>30</v>
      </c>
      <c r="AE29" s="1">
        <v>1</v>
      </c>
      <c r="AF29" s="1">
        <v>5</v>
      </c>
      <c r="AG29" s="1">
        <v>2</v>
      </c>
      <c r="AH29" s="1">
        <v>0</v>
      </c>
      <c r="AI29" s="1">
        <v>1020000000</v>
      </c>
      <c r="AJ29" s="1">
        <v>59999999.999999993</v>
      </c>
      <c r="AK29" s="1">
        <v>1600000</v>
      </c>
      <c r="AL29" s="1">
        <v>299999.99999999994</v>
      </c>
      <c r="AM29" s="1">
        <f t="shared" si="0"/>
        <v>0.99843137254901959</v>
      </c>
      <c r="AN29" s="1">
        <f t="shared" si="4"/>
        <v>8.3124332724956465E-2</v>
      </c>
      <c r="AO29" s="1">
        <f t="shared" si="1"/>
        <v>1.5686274509803921E-3</v>
      </c>
    </row>
    <row r="30" spans="1:41" x14ac:dyDescent="0.35">
      <c r="A30" s="1">
        <v>24</v>
      </c>
      <c r="B30" s="1">
        <v>5833</v>
      </c>
      <c r="C30" s="1" t="s">
        <v>30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47</v>
      </c>
      <c r="J30" s="1" t="s">
        <v>47</v>
      </c>
      <c r="K30" s="1">
        <v>131</v>
      </c>
      <c r="L30" s="1">
        <v>22</v>
      </c>
      <c r="M30" s="1">
        <v>0</v>
      </c>
      <c r="N30" s="1">
        <v>1</v>
      </c>
      <c r="P30" s="1" t="e">
        <f t="shared" si="10"/>
        <v>#VALUE!</v>
      </c>
      <c r="Q30" s="1" t="e">
        <f t="shared" si="11"/>
        <v>#VALUE!</v>
      </c>
      <c r="R30" s="1">
        <f t="shared" si="12"/>
        <v>1310000000</v>
      </c>
      <c r="S30" s="1">
        <f t="shared" si="13"/>
        <v>2200000000</v>
      </c>
      <c r="T30" s="1">
        <f t="shared" si="14"/>
        <v>0</v>
      </c>
      <c r="U30" s="1">
        <f t="shared" si="15"/>
        <v>10000000000</v>
      </c>
      <c r="W30" s="1">
        <f t="shared" si="5"/>
        <v>3377500000</v>
      </c>
      <c r="AB30" s="1">
        <v>24</v>
      </c>
      <c r="AC30" s="1">
        <v>5865</v>
      </c>
      <c r="AD30" s="1" t="s">
        <v>30</v>
      </c>
      <c r="AE30" s="1">
        <v>1</v>
      </c>
      <c r="AF30" s="1">
        <v>5</v>
      </c>
      <c r="AG30" s="1">
        <v>2</v>
      </c>
      <c r="AH30" s="1">
        <v>2</v>
      </c>
      <c r="AI30" s="1">
        <v>41500000</v>
      </c>
      <c r="AJ30" s="1">
        <v>5500000</v>
      </c>
      <c r="AK30" s="1">
        <v>9950000</v>
      </c>
      <c r="AL30" s="1">
        <v>1249999.9999999998</v>
      </c>
      <c r="AM30" s="1">
        <f t="shared" si="0"/>
        <v>0.76024096385542173</v>
      </c>
      <c r="AN30" s="1">
        <f t="shared" si="4"/>
        <v>0.1691833660163464</v>
      </c>
      <c r="AO30" s="1">
        <f t="shared" si="1"/>
        <v>0.2397590361445783</v>
      </c>
    </row>
    <row r="31" spans="1:41" x14ac:dyDescent="0.35">
      <c r="A31" s="1">
        <v>24</v>
      </c>
      <c r="B31" s="1">
        <v>5833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47</v>
      </c>
      <c r="J31" s="1" t="s">
        <v>47</v>
      </c>
      <c r="K31" s="1">
        <v>133</v>
      </c>
      <c r="L31" s="1">
        <v>15</v>
      </c>
      <c r="M31" s="1">
        <v>2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1330000000</v>
      </c>
      <c r="S31" s="1">
        <f t="shared" si="13"/>
        <v>1500000000</v>
      </c>
      <c r="T31" s="1">
        <f t="shared" si="14"/>
        <v>2000000000</v>
      </c>
      <c r="U31" s="1">
        <f t="shared" si="15"/>
        <v>0</v>
      </c>
      <c r="W31" s="1">
        <f t="shared" si="5"/>
        <v>1207500000</v>
      </c>
      <c r="X31" s="1">
        <f>_xlfn.AGGREGATE(1, 6, P31:U32)</f>
        <v>1306250000</v>
      </c>
      <c r="Y31" s="1">
        <f>_xlfn.AGGREGATE(1, 6, R31:R32)</f>
        <v>1375000000</v>
      </c>
      <c r="Z31" s="1">
        <f>_xlfn.AGGREGATE(7, 6, R31:R32)/SQRT(COUNT(R31:R32))</f>
        <v>45000000</v>
      </c>
      <c r="AB31" s="1">
        <v>24</v>
      </c>
      <c r="AC31" s="1">
        <v>5865</v>
      </c>
      <c r="AD31" s="1" t="s">
        <v>30</v>
      </c>
      <c r="AE31" s="1">
        <v>1</v>
      </c>
      <c r="AF31" s="1">
        <v>5</v>
      </c>
      <c r="AG31" s="1">
        <v>2</v>
      </c>
      <c r="AH31" s="1">
        <v>4</v>
      </c>
      <c r="AI31" s="1">
        <v>14200000</v>
      </c>
      <c r="AJ31" s="1">
        <v>299999.99999999994</v>
      </c>
      <c r="AK31" s="1">
        <v>12950000</v>
      </c>
      <c r="AL31" s="1">
        <v>549999.99999999988</v>
      </c>
      <c r="AM31" s="1">
        <f t="shared" si="0"/>
        <v>8.8028169014084501E-2</v>
      </c>
      <c r="AN31" s="1">
        <f t="shared" si="4"/>
        <v>4.4158770991593335E-2</v>
      </c>
      <c r="AO31" s="1">
        <f t="shared" si="1"/>
        <v>0.9119718309859155</v>
      </c>
    </row>
    <row r="32" spans="1:41" x14ac:dyDescent="0.35">
      <c r="A32" s="1">
        <v>24</v>
      </c>
      <c r="B32" s="1">
        <v>5833</v>
      </c>
      <c r="C32" s="1" t="s">
        <v>30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47</v>
      </c>
      <c r="J32" s="1" t="s">
        <v>47</v>
      </c>
      <c r="K32" s="1">
        <v>142</v>
      </c>
      <c r="L32" s="1">
        <v>22</v>
      </c>
      <c r="M32" s="1">
        <v>2</v>
      </c>
      <c r="N32" s="1">
        <v>0</v>
      </c>
      <c r="P32" s="1" t="e">
        <f t="shared" si="10"/>
        <v>#VALUE!</v>
      </c>
      <c r="Q32" s="1" t="e">
        <f t="shared" si="11"/>
        <v>#VALUE!</v>
      </c>
      <c r="R32" s="1">
        <f t="shared" si="12"/>
        <v>1420000000</v>
      </c>
      <c r="S32" s="1">
        <f t="shared" si="13"/>
        <v>2200000000</v>
      </c>
      <c r="T32" s="1">
        <f t="shared" si="14"/>
        <v>2000000000</v>
      </c>
      <c r="U32" s="1">
        <f t="shared" si="15"/>
        <v>0</v>
      </c>
      <c r="W32" s="1">
        <f t="shared" si="5"/>
        <v>1405000000</v>
      </c>
      <c r="AB32" s="1">
        <v>24</v>
      </c>
      <c r="AC32" s="1">
        <v>5865</v>
      </c>
      <c r="AD32" s="1" t="s">
        <v>30</v>
      </c>
      <c r="AE32" s="1">
        <v>2</v>
      </c>
      <c r="AF32" s="1">
        <v>0</v>
      </c>
      <c r="AG32" s="1">
        <v>0</v>
      </c>
      <c r="AH32" s="1">
        <v>0</v>
      </c>
      <c r="AI32" s="1">
        <v>1765000000</v>
      </c>
      <c r="AJ32" s="1">
        <v>45000000</v>
      </c>
      <c r="AK32" s="1">
        <v>280000000</v>
      </c>
      <c r="AL32" s="1">
        <v>59999999.999999993</v>
      </c>
      <c r="AM32" s="1">
        <f t="shared" si="0"/>
        <v>0.84135977337110479</v>
      </c>
      <c r="AN32" s="1">
        <f t="shared" si="4"/>
        <v>4.7600396186199351E-2</v>
      </c>
      <c r="AO32" s="1">
        <f t="shared" si="1"/>
        <v>0.15864022662889518</v>
      </c>
    </row>
    <row r="33" spans="1:41" x14ac:dyDescent="0.35">
      <c r="A33" s="1">
        <v>24</v>
      </c>
      <c r="B33" s="1">
        <v>5833</v>
      </c>
      <c r="C33" s="1" t="s">
        <v>30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47</v>
      </c>
      <c r="J33" s="1" t="s">
        <v>47</v>
      </c>
      <c r="K33" s="1">
        <v>87</v>
      </c>
      <c r="L33" s="1">
        <v>14</v>
      </c>
      <c r="M33" s="1">
        <v>1</v>
      </c>
      <c r="N33" s="1">
        <v>0</v>
      </c>
      <c r="P33" s="1" t="e">
        <f t="shared" si="10"/>
        <v>#VALUE!</v>
      </c>
      <c r="Q33" s="1" t="e">
        <f t="shared" si="11"/>
        <v>#VALUE!</v>
      </c>
      <c r="R33" s="1">
        <f t="shared" si="12"/>
        <v>870000000</v>
      </c>
      <c r="S33" s="1">
        <f t="shared" si="13"/>
        <v>1400000000</v>
      </c>
      <c r="T33" s="1">
        <f t="shared" si="14"/>
        <v>1000000000</v>
      </c>
      <c r="U33" s="1">
        <f t="shared" si="15"/>
        <v>0</v>
      </c>
      <c r="W33" s="1">
        <f t="shared" si="5"/>
        <v>817500000</v>
      </c>
      <c r="X33" s="1">
        <f>_xlfn.AGGREGATE(1, 6, P33:U34)</f>
        <v>713750000</v>
      </c>
      <c r="Y33" s="1">
        <f>_xlfn.AGGREGATE(1, 6, R33:R34)</f>
        <v>855000000</v>
      </c>
      <c r="Z33" s="1">
        <f>_xlfn.AGGREGATE(7, 6, R33:R34)/SQRT(COUNT(R33:R34))</f>
        <v>14999999.999999998</v>
      </c>
      <c r="AB33" s="1">
        <v>24</v>
      </c>
      <c r="AC33" s="1">
        <v>5865</v>
      </c>
      <c r="AD33" s="1" t="s">
        <v>30</v>
      </c>
      <c r="AE33" s="1">
        <v>2</v>
      </c>
      <c r="AF33" s="1">
        <v>5</v>
      </c>
      <c r="AG33" s="1">
        <v>0</v>
      </c>
      <c r="AH33" s="1">
        <v>0</v>
      </c>
      <c r="AI33" s="1">
        <v>1485000000</v>
      </c>
      <c r="AJ33" s="1">
        <v>74999999.999999985</v>
      </c>
      <c r="AK33" s="1">
        <v>1050000000</v>
      </c>
      <c r="AL33" s="1">
        <v>59999999.999999993</v>
      </c>
      <c r="AM33" s="1">
        <f t="shared" si="0"/>
        <v>0.29292929292929293</v>
      </c>
      <c r="AN33" s="1">
        <f t="shared" si="4"/>
        <v>6.6348482554402455E-2</v>
      </c>
      <c r="AO33" s="1">
        <f t="shared" si="1"/>
        <v>0.70707070707070707</v>
      </c>
    </row>
    <row r="34" spans="1:41" x14ac:dyDescent="0.35">
      <c r="A34" s="1">
        <v>24</v>
      </c>
      <c r="B34" s="1">
        <v>5833</v>
      </c>
      <c r="C34" s="1" t="s">
        <v>30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47</v>
      </c>
      <c r="J34" s="1" t="s">
        <v>47</v>
      </c>
      <c r="K34" s="1">
        <v>84</v>
      </c>
      <c r="L34" s="1">
        <v>6</v>
      </c>
      <c r="M34" s="1">
        <v>1</v>
      </c>
      <c r="N34" s="1">
        <v>0</v>
      </c>
      <c r="P34" s="1" t="e">
        <f t="shared" si="10"/>
        <v>#VALUE!</v>
      </c>
      <c r="Q34" s="1" t="e">
        <f t="shared" si="11"/>
        <v>#VALUE!</v>
      </c>
      <c r="R34" s="1">
        <f t="shared" si="12"/>
        <v>840000000</v>
      </c>
      <c r="S34" s="1">
        <f t="shared" si="13"/>
        <v>600000000</v>
      </c>
      <c r="T34" s="1">
        <f t="shared" si="14"/>
        <v>1000000000</v>
      </c>
      <c r="U34" s="1">
        <f t="shared" si="15"/>
        <v>0</v>
      </c>
      <c r="W34" s="1">
        <f t="shared" si="5"/>
        <v>610000000</v>
      </c>
      <c r="AB34" s="1">
        <v>24</v>
      </c>
      <c r="AC34" s="1">
        <v>5865</v>
      </c>
      <c r="AD34" s="1" t="s">
        <v>30</v>
      </c>
      <c r="AE34" s="1">
        <v>2</v>
      </c>
      <c r="AF34" s="1">
        <v>5</v>
      </c>
      <c r="AG34" s="1">
        <v>2</v>
      </c>
      <c r="AH34" s="1">
        <v>0</v>
      </c>
      <c r="AI34" s="1">
        <v>1170000000</v>
      </c>
      <c r="AJ34" s="1">
        <v>59999999.999999993</v>
      </c>
      <c r="AK34" s="1">
        <v>2000000</v>
      </c>
      <c r="AL34" s="1">
        <v>400000</v>
      </c>
      <c r="AM34" s="1">
        <f t="shared" si="0"/>
        <v>0.9982905982905983</v>
      </c>
      <c r="AN34" s="1">
        <f t="shared" si="4"/>
        <v>7.2462619315796881E-2</v>
      </c>
      <c r="AO34" s="1">
        <f t="shared" si="1"/>
        <v>1.7094017094017094E-3</v>
      </c>
    </row>
    <row r="35" spans="1:41" x14ac:dyDescent="0.35">
      <c r="A35" s="1">
        <v>24</v>
      </c>
      <c r="B35" s="1">
        <v>5833</v>
      </c>
      <c r="C35" s="1" t="s">
        <v>30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47</v>
      </c>
      <c r="J35" s="1" t="s">
        <v>47</v>
      </c>
      <c r="K35" s="1">
        <v>108</v>
      </c>
      <c r="L35" s="1">
        <v>8</v>
      </c>
      <c r="M35" s="1">
        <v>1</v>
      </c>
      <c r="N35" s="1">
        <v>1</v>
      </c>
      <c r="P35" s="1" t="e">
        <f t="shared" si="10"/>
        <v>#VALUE!</v>
      </c>
      <c r="Q35" s="1" t="e">
        <f t="shared" si="11"/>
        <v>#VALUE!</v>
      </c>
      <c r="R35" s="1">
        <f t="shared" si="12"/>
        <v>1080000000</v>
      </c>
      <c r="S35" s="1">
        <f t="shared" si="13"/>
        <v>800000000</v>
      </c>
      <c r="T35" s="1">
        <f t="shared" si="14"/>
        <v>1000000000</v>
      </c>
      <c r="U35" s="1">
        <f t="shared" si="15"/>
        <v>10000000000</v>
      </c>
      <c r="W35" s="1">
        <f t="shared" si="5"/>
        <v>3220000000</v>
      </c>
      <c r="X35" s="1">
        <f>_xlfn.AGGREGATE(1, 6, P35:U36)</f>
        <v>2373750000</v>
      </c>
      <c r="Y35" s="1">
        <f>_xlfn.AGGREGATE(1, 6, R35:R36)</f>
        <v>995000000</v>
      </c>
      <c r="Z35" s="1">
        <f>_xlfn.AGGREGATE(7, 6, R35:R36)/SQRT(COUNT(R35:R36))</f>
        <v>85000000</v>
      </c>
      <c r="AB35" s="1">
        <v>24</v>
      </c>
      <c r="AC35" s="1">
        <v>5865</v>
      </c>
      <c r="AD35" s="1" t="s">
        <v>30</v>
      </c>
      <c r="AE35" s="1">
        <v>2</v>
      </c>
      <c r="AF35" s="1">
        <v>5</v>
      </c>
      <c r="AG35" s="1">
        <v>2</v>
      </c>
      <c r="AH35" s="1">
        <v>2</v>
      </c>
      <c r="AI35" s="1">
        <v>168000000</v>
      </c>
      <c r="AJ35" s="1">
        <v>4999999.9999999991</v>
      </c>
      <c r="AK35" s="1">
        <v>160500000</v>
      </c>
      <c r="AL35" s="1">
        <v>7499999.9999999991</v>
      </c>
      <c r="AM35" s="1">
        <f t="shared" si="0"/>
        <v>4.4642857142857144E-2</v>
      </c>
      <c r="AN35" s="1">
        <f t="shared" si="4"/>
        <v>5.3670485342782293E-2</v>
      </c>
      <c r="AO35" s="1">
        <f t="shared" si="1"/>
        <v>0.9553571428571429</v>
      </c>
    </row>
    <row r="36" spans="1:41" x14ac:dyDescent="0.35">
      <c r="A36" s="1">
        <v>24</v>
      </c>
      <c r="B36" s="1">
        <v>5833</v>
      </c>
      <c r="C36" s="1" t="s">
        <v>30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47</v>
      </c>
      <c r="J36" s="1" t="s">
        <v>47</v>
      </c>
      <c r="K36" s="1">
        <v>91</v>
      </c>
      <c r="L36" s="1">
        <v>12</v>
      </c>
      <c r="M36" s="1">
        <v>4</v>
      </c>
      <c r="N36" s="1">
        <v>0</v>
      </c>
      <c r="P36" s="1" t="e">
        <f t="shared" si="10"/>
        <v>#VALUE!</v>
      </c>
      <c r="Q36" s="1" t="e">
        <f t="shared" si="11"/>
        <v>#VALUE!</v>
      </c>
      <c r="R36" s="1">
        <f t="shared" si="12"/>
        <v>910000000</v>
      </c>
      <c r="S36" s="1">
        <f t="shared" si="13"/>
        <v>1200000000</v>
      </c>
      <c r="T36" s="1">
        <f t="shared" si="14"/>
        <v>4000000000</v>
      </c>
      <c r="U36" s="1">
        <f t="shared" si="15"/>
        <v>0</v>
      </c>
      <c r="W36" s="1">
        <f t="shared" si="5"/>
        <v>1527500000</v>
      </c>
      <c r="AB36" s="1">
        <v>24</v>
      </c>
      <c r="AC36" s="1">
        <v>5865</v>
      </c>
      <c r="AD36" s="1" t="s">
        <v>30</v>
      </c>
      <c r="AE36" s="1">
        <v>2</v>
      </c>
      <c r="AF36" s="1">
        <v>5</v>
      </c>
      <c r="AG36" s="1">
        <v>2</v>
      </c>
      <c r="AH36" s="1">
        <v>4</v>
      </c>
      <c r="AI36" s="1">
        <v>97500000</v>
      </c>
      <c r="AJ36" s="1">
        <v>2499999.9999999995</v>
      </c>
      <c r="AK36" s="1">
        <v>96000000</v>
      </c>
      <c r="AL36" s="1">
        <v>3000000</v>
      </c>
      <c r="AM36" s="1">
        <f t="shared" si="0"/>
        <v>1.5384615384615385E-2</v>
      </c>
      <c r="AN36" s="1">
        <f t="shared" si="4"/>
        <v>4.005450499516848E-2</v>
      </c>
      <c r="AO36" s="1">
        <f t="shared" si="1"/>
        <v>0.98461538461538467</v>
      </c>
    </row>
    <row r="37" spans="1:41" x14ac:dyDescent="0.35">
      <c r="A37" s="1">
        <v>24</v>
      </c>
      <c r="B37" s="1">
        <v>5833</v>
      </c>
      <c r="C37" s="1" t="s">
        <v>30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47</v>
      </c>
      <c r="J37" s="1" t="s">
        <v>47</v>
      </c>
      <c r="K37" s="1">
        <v>150</v>
      </c>
      <c r="L37" s="1">
        <v>9</v>
      </c>
      <c r="M37" s="1">
        <v>1</v>
      </c>
      <c r="N37" s="1">
        <v>0</v>
      </c>
      <c r="P37" s="1" t="e">
        <f t="shared" si="10"/>
        <v>#VALUE!</v>
      </c>
      <c r="Q37" s="1" t="e">
        <f t="shared" si="11"/>
        <v>#VALUE!</v>
      </c>
      <c r="R37" s="1">
        <f t="shared" si="12"/>
        <v>1500000000</v>
      </c>
      <c r="S37" s="1">
        <f t="shared" si="13"/>
        <v>900000000</v>
      </c>
      <c r="T37" s="1">
        <f t="shared" si="14"/>
        <v>1000000000</v>
      </c>
      <c r="U37" s="1">
        <f t="shared" si="15"/>
        <v>0</v>
      </c>
      <c r="W37" s="1">
        <f t="shared" si="5"/>
        <v>850000000</v>
      </c>
      <c r="X37" s="1">
        <f>_xlfn.AGGREGATE(1, 6, P37:U38)</f>
        <v>1193750000</v>
      </c>
      <c r="Y37" s="1">
        <f>_xlfn.AGGREGATE(1, 6, R37:R38)</f>
        <v>1475000000</v>
      </c>
      <c r="Z37" s="1">
        <f>_xlfn.AGGREGATE(7, 6, R37:R38)/SQRT(COUNT(R37:R38))</f>
        <v>25000000</v>
      </c>
      <c r="AB37" s="1">
        <v>24</v>
      </c>
      <c r="AC37" s="1">
        <v>5865</v>
      </c>
      <c r="AD37" s="1" t="s">
        <v>30</v>
      </c>
      <c r="AE37" s="1">
        <v>3</v>
      </c>
      <c r="AF37" s="1">
        <v>0</v>
      </c>
      <c r="AG37" s="1">
        <v>0</v>
      </c>
      <c r="AH37" s="1">
        <v>0</v>
      </c>
      <c r="AI37" s="1">
        <v>1705000000</v>
      </c>
      <c r="AJ37" s="1">
        <v>64999999.999999993</v>
      </c>
      <c r="AK37" s="1">
        <v>410000000</v>
      </c>
      <c r="AL37" s="1">
        <v>0</v>
      </c>
      <c r="AM37" s="1">
        <f t="shared" si="0"/>
        <v>0.7595307917888563</v>
      </c>
      <c r="AN37" s="1">
        <f t="shared" si="4"/>
        <v>4.7872847796754305E-2</v>
      </c>
      <c r="AO37" s="1">
        <f t="shared" si="1"/>
        <v>0.2404692082111437</v>
      </c>
    </row>
    <row r="38" spans="1:41" x14ac:dyDescent="0.35">
      <c r="A38" s="1">
        <v>24</v>
      </c>
      <c r="B38" s="1">
        <v>5833</v>
      </c>
      <c r="C38" s="1" t="s">
        <v>30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47</v>
      </c>
      <c r="J38" s="1" t="s">
        <v>47</v>
      </c>
      <c r="K38" s="1">
        <v>145</v>
      </c>
      <c r="L38" s="1">
        <v>27</v>
      </c>
      <c r="M38" s="1">
        <v>2</v>
      </c>
      <c r="N38" s="1">
        <v>0</v>
      </c>
      <c r="P38" s="1" t="e">
        <f t="shared" si="10"/>
        <v>#VALUE!</v>
      </c>
      <c r="Q38" s="1" t="e">
        <f t="shared" si="11"/>
        <v>#VALUE!</v>
      </c>
      <c r="R38" s="1">
        <f t="shared" si="12"/>
        <v>1450000000</v>
      </c>
      <c r="S38" s="1">
        <f t="shared" si="13"/>
        <v>2700000000</v>
      </c>
      <c r="T38" s="1">
        <f t="shared" si="14"/>
        <v>2000000000</v>
      </c>
      <c r="U38" s="1">
        <f t="shared" si="15"/>
        <v>0</v>
      </c>
      <c r="W38" s="1">
        <f t="shared" si="5"/>
        <v>1537500000</v>
      </c>
      <c r="AB38" s="1">
        <v>24</v>
      </c>
      <c r="AC38" s="1">
        <v>5865</v>
      </c>
      <c r="AD38" s="1" t="s">
        <v>30</v>
      </c>
      <c r="AE38" s="1">
        <v>3</v>
      </c>
      <c r="AF38" s="1">
        <v>5</v>
      </c>
      <c r="AG38" s="1">
        <v>0</v>
      </c>
      <c r="AH38" s="1">
        <v>0</v>
      </c>
      <c r="AI38" s="1">
        <v>1435000000</v>
      </c>
      <c r="AJ38" s="1">
        <v>135000000</v>
      </c>
      <c r="AK38" s="1">
        <v>945000000</v>
      </c>
      <c r="AL38" s="1">
        <v>25000000</v>
      </c>
      <c r="AM38" s="1">
        <f t="shared" si="0"/>
        <v>0.34146341463414637</v>
      </c>
      <c r="AN38" s="1">
        <f t="shared" si="4"/>
        <v>0.1009250398852978</v>
      </c>
      <c r="AO38" s="1">
        <f t="shared" si="1"/>
        <v>0.65853658536585369</v>
      </c>
    </row>
    <row r="39" spans="1:41" x14ac:dyDescent="0.35">
      <c r="A39" s="1">
        <v>24</v>
      </c>
      <c r="B39" s="1">
        <v>5833</v>
      </c>
      <c r="C39" s="1" t="s">
        <v>30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47</v>
      </c>
      <c r="J39" s="1" t="s">
        <v>47</v>
      </c>
      <c r="K39" s="1">
        <v>125</v>
      </c>
      <c r="L39" s="1">
        <v>10</v>
      </c>
      <c r="M39" s="1">
        <v>2</v>
      </c>
      <c r="N39" s="1">
        <v>0</v>
      </c>
      <c r="P39" s="1" t="e">
        <f t="shared" si="10"/>
        <v>#VALUE!</v>
      </c>
      <c r="Q39" s="1" t="e">
        <f t="shared" si="11"/>
        <v>#VALUE!</v>
      </c>
      <c r="R39" s="1">
        <f t="shared" si="12"/>
        <v>1250000000</v>
      </c>
      <c r="S39" s="1">
        <f t="shared" si="13"/>
        <v>1000000000</v>
      </c>
      <c r="T39" s="1">
        <f t="shared" si="14"/>
        <v>2000000000</v>
      </c>
      <c r="U39" s="1">
        <f t="shared" si="15"/>
        <v>0</v>
      </c>
      <c r="W39" s="1">
        <f t="shared" si="5"/>
        <v>1062500000</v>
      </c>
      <c r="X39" s="1">
        <f>_xlfn.AGGREGATE(1, 6, P39:U40)</f>
        <v>2300000000</v>
      </c>
      <c r="Y39" s="1">
        <f>_xlfn.AGGREGATE(1, 6, R39:R40)</f>
        <v>1200000000</v>
      </c>
      <c r="Z39" s="1">
        <f>_xlfn.AGGREGATE(7, 6, R39:R40)/SQRT(COUNT(R39:R40))</f>
        <v>50000000</v>
      </c>
      <c r="AB39" s="1">
        <v>24</v>
      </c>
      <c r="AC39" s="1">
        <v>5865</v>
      </c>
      <c r="AD39" s="1" t="s">
        <v>30</v>
      </c>
      <c r="AE39" s="1">
        <v>3</v>
      </c>
      <c r="AF39" s="1">
        <v>5</v>
      </c>
      <c r="AG39" s="1">
        <v>2</v>
      </c>
      <c r="AH39" s="1">
        <v>0</v>
      </c>
      <c r="AI39" s="1">
        <v>1265000000</v>
      </c>
      <c r="AJ39" s="1">
        <v>45000000</v>
      </c>
      <c r="AK39" s="1">
        <v>4250000</v>
      </c>
      <c r="AL39" s="1">
        <v>649999.99999999988</v>
      </c>
      <c r="AM39" s="1">
        <f t="shared" si="0"/>
        <v>0.99664031620553362</v>
      </c>
      <c r="AN39" s="1">
        <f t="shared" si="4"/>
        <v>5.0226182397450143E-2</v>
      </c>
      <c r="AO39" s="1">
        <f t="shared" si="1"/>
        <v>3.3596837944664033E-3</v>
      </c>
    </row>
    <row r="40" spans="1:41" x14ac:dyDescent="0.35">
      <c r="A40" s="1">
        <v>24</v>
      </c>
      <c r="B40" s="1">
        <v>5833</v>
      </c>
      <c r="C40" s="1" t="s">
        <v>30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47</v>
      </c>
      <c r="J40" s="1" t="s">
        <v>47</v>
      </c>
      <c r="K40" s="1">
        <v>115</v>
      </c>
      <c r="L40" s="1">
        <v>20</v>
      </c>
      <c r="M40" s="1">
        <v>1</v>
      </c>
      <c r="N40" s="1">
        <v>1</v>
      </c>
      <c r="P40" s="1" t="e">
        <f t="shared" si="10"/>
        <v>#VALUE!</v>
      </c>
      <c r="Q40" s="1" t="e">
        <f t="shared" si="11"/>
        <v>#VALUE!</v>
      </c>
      <c r="R40" s="1">
        <f t="shared" si="12"/>
        <v>1150000000</v>
      </c>
      <c r="S40" s="1">
        <f t="shared" si="13"/>
        <v>2000000000</v>
      </c>
      <c r="T40" s="1">
        <f t="shared" si="14"/>
        <v>1000000000</v>
      </c>
      <c r="U40" s="1">
        <f t="shared" si="15"/>
        <v>10000000000</v>
      </c>
      <c r="W40" s="1">
        <f t="shared" si="5"/>
        <v>3537500000</v>
      </c>
      <c r="AB40" s="1">
        <v>24</v>
      </c>
      <c r="AC40" s="1">
        <v>5865</v>
      </c>
      <c r="AD40" s="1" t="s">
        <v>30</v>
      </c>
      <c r="AE40" s="1">
        <v>3</v>
      </c>
      <c r="AF40" s="1">
        <v>5</v>
      </c>
      <c r="AG40" s="1">
        <v>2</v>
      </c>
      <c r="AH40" s="1">
        <v>2</v>
      </c>
      <c r="AI40" s="1">
        <v>445000000</v>
      </c>
      <c r="AJ40" s="1">
        <v>35000000</v>
      </c>
      <c r="AK40" s="1">
        <v>435000000</v>
      </c>
      <c r="AL40" s="1">
        <v>4999999.9999999991</v>
      </c>
      <c r="AM40" s="1">
        <f t="shared" si="0"/>
        <v>2.247191011235955E-2</v>
      </c>
      <c r="AN40" s="1">
        <f t="shared" si="4"/>
        <v>7.946985713758456E-2</v>
      </c>
      <c r="AO40" s="1">
        <f t="shared" si="1"/>
        <v>0.97752808988764039</v>
      </c>
    </row>
    <row r="41" spans="1:41" x14ac:dyDescent="0.35">
      <c r="A41" s="1">
        <v>24</v>
      </c>
      <c r="B41" s="1">
        <v>5833</v>
      </c>
      <c r="C41" s="1" t="s">
        <v>30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47</v>
      </c>
      <c r="J41" s="1" t="s">
        <v>47</v>
      </c>
      <c r="K41" s="1">
        <v>129</v>
      </c>
      <c r="L41" s="1">
        <v>17</v>
      </c>
      <c r="M41" s="1">
        <v>3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1290000000</v>
      </c>
      <c r="S41" s="1">
        <f t="shared" si="13"/>
        <v>1700000000</v>
      </c>
      <c r="T41" s="1">
        <f t="shared" si="14"/>
        <v>3000000000</v>
      </c>
      <c r="U41" s="1">
        <f t="shared" si="15"/>
        <v>0</v>
      </c>
      <c r="W41" s="1">
        <f t="shared" si="5"/>
        <v>1497500000</v>
      </c>
      <c r="X41" s="1">
        <f>_xlfn.AGGREGATE(1, 6, P41:U42)</f>
        <v>1090000000</v>
      </c>
      <c r="Y41" s="1">
        <f>_xlfn.AGGREGATE(1, 6, R41:R42)</f>
        <v>1260000000</v>
      </c>
      <c r="Z41" s="1">
        <f>_xlfn.AGGREGATE(7, 6, R41:R42)/SQRT(COUNT(R41:R42))</f>
        <v>29999999.999999996</v>
      </c>
      <c r="AB41" s="1">
        <v>24</v>
      </c>
      <c r="AC41" s="1">
        <v>5865</v>
      </c>
      <c r="AD41" s="1" t="s">
        <v>30</v>
      </c>
      <c r="AE41" s="1">
        <v>3</v>
      </c>
      <c r="AF41" s="1">
        <v>5</v>
      </c>
      <c r="AG41" s="1">
        <v>2</v>
      </c>
      <c r="AH41" s="1">
        <v>4</v>
      </c>
      <c r="AI41" s="1">
        <v>89000000</v>
      </c>
      <c r="AJ41" s="1">
        <v>13000000</v>
      </c>
      <c r="AK41" s="1">
        <v>77000000</v>
      </c>
      <c r="AL41" s="1">
        <v>3000000</v>
      </c>
      <c r="AM41" s="1">
        <f t="shared" si="0"/>
        <v>0.1348314606741573</v>
      </c>
      <c r="AN41" s="1">
        <f t="shared" si="4"/>
        <v>0.151194519655236</v>
      </c>
      <c r="AO41" s="1">
        <f t="shared" si="1"/>
        <v>0.8651685393258427</v>
      </c>
    </row>
    <row r="42" spans="1:41" x14ac:dyDescent="0.35">
      <c r="A42" s="1">
        <v>24</v>
      </c>
      <c r="B42" s="1">
        <v>5833</v>
      </c>
      <c r="C42" s="1" t="s">
        <v>30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47</v>
      </c>
      <c r="J42" s="1" t="s">
        <v>47</v>
      </c>
      <c r="K42" s="1">
        <v>123</v>
      </c>
      <c r="L42" s="1">
        <v>15</v>
      </c>
      <c r="M42" s="1">
        <v>0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1230000000</v>
      </c>
      <c r="S42" s="1">
        <f t="shared" ref="S42:S47" si="19">L42*100*10^(-1*$L$2)</f>
        <v>1500000000</v>
      </c>
      <c r="T42" s="1">
        <f t="shared" ref="T42:T47" si="20">M42*100*10^(-1*$M$2)</f>
        <v>0</v>
      </c>
      <c r="U42" s="1">
        <f t="shared" ref="U42:U47" si="21">N42*100*10^(-1*$N$2)</f>
        <v>0</v>
      </c>
      <c r="W42" s="1">
        <f t="shared" si="5"/>
        <v>682500000</v>
      </c>
      <c r="AB42" s="1" t="s">
        <v>39</v>
      </c>
    </row>
    <row r="43" spans="1:41" x14ac:dyDescent="0.35">
      <c r="A43" s="1">
        <v>24</v>
      </c>
      <c r="B43" s="1">
        <v>5833</v>
      </c>
      <c r="C43" s="1" t="s">
        <v>30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47</v>
      </c>
      <c r="J43" s="1" t="s">
        <v>47</v>
      </c>
      <c r="K43" s="1">
        <v>71</v>
      </c>
      <c r="L43" s="1">
        <v>9</v>
      </c>
      <c r="M43" s="1">
        <v>1</v>
      </c>
      <c r="N43" s="1">
        <v>0</v>
      </c>
      <c r="P43" s="1" t="e">
        <f t="shared" si="16"/>
        <v>#VALUE!</v>
      </c>
      <c r="Q43" s="1" t="e">
        <f t="shared" si="17"/>
        <v>#VALUE!</v>
      </c>
      <c r="R43" s="1">
        <f t="shared" si="18"/>
        <v>710000000</v>
      </c>
      <c r="S43" s="1">
        <f t="shared" si="19"/>
        <v>900000000</v>
      </c>
      <c r="T43" s="1">
        <f t="shared" si="20"/>
        <v>1000000000</v>
      </c>
      <c r="U43" s="1">
        <f t="shared" si="21"/>
        <v>0</v>
      </c>
      <c r="W43" s="1">
        <f t="shared" si="5"/>
        <v>652500000</v>
      </c>
      <c r="X43" s="1">
        <f>_xlfn.AGGREGATE(1, 6, P43:U44)</f>
        <v>720000000</v>
      </c>
      <c r="Y43" s="1">
        <f>_xlfn.AGGREGATE(1, 6, R43:R44)</f>
        <v>680000000</v>
      </c>
      <c r="Z43" s="1">
        <f>_xlfn.AGGREGATE(7, 6, R43:R44)/SQRT(COUNT(R43:R44))</f>
        <v>29999999.999999996</v>
      </c>
      <c r="AB43" s="1" t="s">
        <v>1</v>
      </c>
      <c r="AC43" s="1" t="s">
        <v>5</v>
      </c>
      <c r="AD43" s="1" t="s">
        <v>6</v>
      </c>
      <c r="AE43" s="1" t="s">
        <v>9</v>
      </c>
      <c r="AF43" s="1" t="s">
        <v>14</v>
      </c>
      <c r="AG43" s="1" t="s">
        <v>15</v>
      </c>
      <c r="AH43" s="1" t="s">
        <v>40</v>
      </c>
      <c r="AI43" s="1" t="s">
        <v>36</v>
      </c>
      <c r="AJ43" s="1" t="s">
        <v>37</v>
      </c>
      <c r="AK43" s="1" t="s">
        <v>38</v>
      </c>
    </row>
    <row r="44" spans="1:41" x14ac:dyDescent="0.35">
      <c r="A44" s="1">
        <v>24</v>
      </c>
      <c r="B44" s="1">
        <v>5833</v>
      </c>
      <c r="C44" s="1" t="s">
        <v>30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47</v>
      </c>
      <c r="J44" s="1" t="s">
        <v>47</v>
      </c>
      <c r="K44" s="1">
        <v>65</v>
      </c>
      <c r="L44" s="1">
        <v>5</v>
      </c>
      <c r="M44" s="1">
        <v>2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650000000</v>
      </c>
      <c r="S44" s="1">
        <f t="shared" si="19"/>
        <v>500000000</v>
      </c>
      <c r="T44" s="1">
        <f t="shared" si="20"/>
        <v>2000000000</v>
      </c>
      <c r="U44" s="1">
        <f t="shared" si="21"/>
        <v>0</v>
      </c>
      <c r="W44" s="1">
        <f t="shared" si="5"/>
        <v>787500000</v>
      </c>
      <c r="AB44" s="1">
        <v>0</v>
      </c>
      <c r="AC44" s="1" t="s">
        <v>7</v>
      </c>
      <c r="AD44" s="1" t="s">
        <v>30</v>
      </c>
      <c r="AE44" s="1">
        <v>0</v>
      </c>
      <c r="AF44" s="1">
        <v>0</v>
      </c>
      <c r="AG44" s="1">
        <v>0</v>
      </c>
      <c r="AH44" s="1">
        <v>1180000000</v>
      </c>
      <c r="AI44" s="3">
        <v>-8.8983050847457626E-2</v>
      </c>
      <c r="AJ44" s="3">
        <v>-0.17091704573299399</v>
      </c>
      <c r="AK44" s="1">
        <v>1.0889830508474576</v>
      </c>
    </row>
    <row r="45" spans="1:41" x14ac:dyDescent="0.35">
      <c r="A45" s="1">
        <v>24</v>
      </c>
      <c r="B45" s="1">
        <v>5833</v>
      </c>
      <c r="C45" s="1" t="s">
        <v>30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47</v>
      </c>
      <c r="J45" s="1" t="s">
        <v>47</v>
      </c>
      <c r="K45" s="1">
        <v>87</v>
      </c>
      <c r="L45" s="1">
        <v>9</v>
      </c>
      <c r="M45" s="1">
        <v>0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870000000</v>
      </c>
      <c r="S45" s="1">
        <f t="shared" si="19"/>
        <v>900000000</v>
      </c>
      <c r="T45" s="1">
        <f t="shared" si="20"/>
        <v>0</v>
      </c>
      <c r="U45" s="1">
        <f t="shared" si="21"/>
        <v>0</v>
      </c>
      <c r="W45" s="1">
        <f t="shared" si="5"/>
        <v>442500000</v>
      </c>
      <c r="X45" s="1">
        <f>_xlfn.AGGREGATE(1, 6, P45:U46)</f>
        <v>547500000</v>
      </c>
      <c r="Y45" s="1">
        <f>_xlfn.AGGREGATE(1, 6, R45:R46)</f>
        <v>790000000</v>
      </c>
      <c r="Z45" s="1">
        <f>_xlfn.AGGREGATE(7, 6, R45:R46)/SQRT(COUNT(R45:R46))</f>
        <v>79999999.999999985</v>
      </c>
      <c r="AB45" s="1">
        <v>0</v>
      </c>
      <c r="AC45" s="1">
        <v>5833</v>
      </c>
      <c r="AD45" s="1" t="s">
        <v>7</v>
      </c>
      <c r="AE45" s="1">
        <v>0</v>
      </c>
      <c r="AF45" s="1">
        <v>0</v>
      </c>
      <c r="AG45" s="1">
        <v>0</v>
      </c>
      <c r="AH45" s="1">
        <v>1635000000</v>
      </c>
      <c r="AI45" s="3">
        <v>1</v>
      </c>
      <c r="AJ45" s="3">
        <v>9.9470678699025011E-2</v>
      </c>
      <c r="AK45" s="1">
        <v>0</v>
      </c>
    </row>
    <row r="46" spans="1:41" x14ac:dyDescent="0.35">
      <c r="A46" s="1">
        <v>24</v>
      </c>
      <c r="B46" s="1">
        <v>5833</v>
      </c>
      <c r="C46" s="1" t="s">
        <v>30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47</v>
      </c>
      <c r="J46" s="1" t="s">
        <v>47</v>
      </c>
      <c r="K46" s="1">
        <v>71</v>
      </c>
      <c r="L46" s="1">
        <v>9</v>
      </c>
      <c r="M46" s="1">
        <v>1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710000000</v>
      </c>
      <c r="S46" s="1">
        <f t="shared" si="19"/>
        <v>900000000</v>
      </c>
      <c r="T46" s="1">
        <f t="shared" si="20"/>
        <v>1000000000</v>
      </c>
      <c r="U46" s="1">
        <f t="shared" si="21"/>
        <v>0</v>
      </c>
      <c r="W46" s="1">
        <f t="shared" si="5"/>
        <v>652500000</v>
      </c>
      <c r="AB46" s="1">
        <v>0</v>
      </c>
      <c r="AC46" s="1">
        <v>5865</v>
      </c>
      <c r="AD46" s="1" t="s">
        <v>7</v>
      </c>
      <c r="AE46" s="1">
        <v>0</v>
      </c>
      <c r="AF46" s="1">
        <v>0</v>
      </c>
      <c r="AG46" s="1">
        <v>0</v>
      </c>
      <c r="AH46" s="1">
        <v>1380000000</v>
      </c>
      <c r="AI46" s="3">
        <v>1</v>
      </c>
      <c r="AJ46" s="3">
        <v>0.1127271680152467</v>
      </c>
      <c r="AK46" s="1">
        <v>0</v>
      </c>
    </row>
    <row r="47" spans="1:41" x14ac:dyDescent="0.35">
      <c r="A47" s="1">
        <v>24</v>
      </c>
      <c r="B47" s="1">
        <v>5833</v>
      </c>
      <c r="C47" s="1" t="s">
        <v>30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47</v>
      </c>
      <c r="J47" s="1" t="s">
        <v>47</v>
      </c>
      <c r="K47" s="1">
        <v>112</v>
      </c>
      <c r="L47" s="1">
        <v>11</v>
      </c>
      <c r="M47" s="1">
        <v>0</v>
      </c>
      <c r="N47" s="1">
        <v>0</v>
      </c>
      <c r="P47" s="1" t="e">
        <f t="shared" si="16"/>
        <v>#VALUE!</v>
      </c>
      <c r="Q47" s="1" t="e">
        <f t="shared" si="17"/>
        <v>#VALUE!</v>
      </c>
      <c r="R47" s="1">
        <f t="shared" si="18"/>
        <v>1120000000</v>
      </c>
      <c r="S47" s="1">
        <f t="shared" si="19"/>
        <v>1100000000</v>
      </c>
      <c r="T47" s="1">
        <f t="shared" si="20"/>
        <v>0</v>
      </c>
      <c r="U47" s="1">
        <f t="shared" si="21"/>
        <v>0</v>
      </c>
      <c r="W47" s="1">
        <f t="shared" si="5"/>
        <v>555000000</v>
      </c>
      <c r="X47" s="1">
        <f>_xlfn.AGGREGATE(1, 6, P47:U48)</f>
        <v>803750000</v>
      </c>
      <c r="Y47" s="1">
        <f>_xlfn.AGGREGATE(1, 6, R47:R48)</f>
        <v>1165000000</v>
      </c>
      <c r="Z47" s="1">
        <f>_xlfn.AGGREGATE(7, 6, R47:R48)/SQRT(COUNT(R47:R48))</f>
        <v>45000000</v>
      </c>
      <c r="AB47" s="1">
        <v>0</v>
      </c>
      <c r="AC47" s="1">
        <v>5833</v>
      </c>
      <c r="AD47" s="1" t="s">
        <v>30</v>
      </c>
      <c r="AE47" s="1">
        <v>0</v>
      </c>
      <c r="AF47" s="1">
        <v>0</v>
      </c>
      <c r="AG47" s="1">
        <v>0</v>
      </c>
      <c r="AH47">
        <f>_xlfn.AGGREGATE(1, 6, AI6:AI8)</f>
        <v>1641666666.6666667</v>
      </c>
      <c r="AI47" s="3">
        <f>_xlfn.AGGREGATE(1, 6, AM6:AM8)</f>
        <v>0.59791126323783417</v>
      </c>
      <c r="AJ47" s="3">
        <f>SQRT(AN6^2 + AN7^2+AN8^2)/3</f>
        <v>3.8442127770737987E-2</v>
      </c>
      <c r="AK47" s="1">
        <f>1-AI47</f>
        <v>0.40208873676216583</v>
      </c>
    </row>
    <row r="48" spans="1:41" x14ac:dyDescent="0.35">
      <c r="A48" s="1">
        <v>24</v>
      </c>
      <c r="B48" s="1">
        <v>5833</v>
      </c>
      <c r="C48" s="1" t="s">
        <v>30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47</v>
      </c>
      <c r="J48" s="1" t="s">
        <v>47</v>
      </c>
      <c r="K48" s="1">
        <v>121</v>
      </c>
      <c r="L48" s="1">
        <v>10</v>
      </c>
      <c r="M48" s="1">
        <v>2</v>
      </c>
      <c r="N48" s="1">
        <v>0</v>
      </c>
      <c r="P48" s="1" t="e">
        <f t="shared" ref="P48:P77" si="22">I48*100*10^(-1*$I$2)</f>
        <v>#VALUE!</v>
      </c>
      <c r="Q48" s="1" t="e">
        <f t="shared" ref="Q48:Q77" si="23">J48*100*10^(-1*$J$2)</f>
        <v>#VALUE!</v>
      </c>
      <c r="R48" s="1">
        <f t="shared" ref="R48:R77" si="24">K48*100*10^(-1*$K$2)</f>
        <v>1210000000</v>
      </c>
      <c r="S48" s="1">
        <f t="shared" ref="S48:S77" si="25">L48*100*10^(-1*$L$2)</f>
        <v>1000000000</v>
      </c>
      <c r="T48" s="1">
        <f t="shared" ref="T48:T77" si="26">M48*100*10^(-1*$M$2)</f>
        <v>2000000000</v>
      </c>
      <c r="U48" s="1">
        <f t="shared" ref="U48:U77" si="27">N48*100*10^(-1*$N$2)</f>
        <v>0</v>
      </c>
      <c r="W48" s="1">
        <f t="shared" si="5"/>
        <v>1052500000</v>
      </c>
      <c r="AB48" s="1">
        <v>0</v>
      </c>
      <c r="AC48" s="1">
        <v>5865</v>
      </c>
      <c r="AD48" s="1" t="s">
        <v>30</v>
      </c>
      <c r="AE48" s="1">
        <v>0</v>
      </c>
      <c r="AF48" s="1">
        <v>0</v>
      </c>
      <c r="AG48" s="1">
        <v>0</v>
      </c>
      <c r="AH48">
        <f>_xlfn.AGGREGATE(1, 6, AI9:AI11)</f>
        <v>1515000000</v>
      </c>
      <c r="AI48" s="3">
        <f>_xlfn.AGGREGATE(1, 6, AM9:AM11)</f>
        <v>0.53329404064056296</v>
      </c>
      <c r="AJ48" s="3">
        <f>SQRT(AN9^2 + AN10^2+AN11^2)/3</f>
        <v>4.8423849299308208E-2</v>
      </c>
      <c r="AK48" s="1">
        <f t="shared" ref="AK48:AK58" si="28">1-AI48</f>
        <v>0.46670595935943704</v>
      </c>
    </row>
    <row r="49" spans="1:37" x14ac:dyDescent="0.35">
      <c r="A49" s="1">
        <v>24</v>
      </c>
      <c r="B49" s="1">
        <v>5833</v>
      </c>
      <c r="C49" s="1" t="s">
        <v>30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47</v>
      </c>
      <c r="J49" s="1" t="s">
        <v>47</v>
      </c>
      <c r="K49" s="1">
        <v>129</v>
      </c>
      <c r="L49" s="1">
        <v>12</v>
      </c>
      <c r="M49" s="1">
        <v>3</v>
      </c>
      <c r="N49" s="1">
        <v>0</v>
      </c>
      <c r="P49" s="1" t="e">
        <f t="shared" si="22"/>
        <v>#VALUE!</v>
      </c>
      <c r="Q49" s="1" t="e">
        <f t="shared" si="23"/>
        <v>#VALUE!</v>
      </c>
      <c r="R49" s="1">
        <f t="shared" si="24"/>
        <v>1290000000</v>
      </c>
      <c r="S49" s="1">
        <f t="shared" si="25"/>
        <v>1200000000</v>
      </c>
      <c r="T49" s="1">
        <f t="shared" si="26"/>
        <v>3000000000</v>
      </c>
      <c r="U49" s="1">
        <f t="shared" si="27"/>
        <v>0</v>
      </c>
      <c r="W49" s="1">
        <f t="shared" si="5"/>
        <v>1372500000</v>
      </c>
      <c r="X49" s="1">
        <f>_xlfn.AGGREGATE(1, 6, P49:U50)</f>
        <v>1068750000</v>
      </c>
      <c r="Y49" s="1">
        <f>_xlfn.AGGREGATE(1, 6, R49:R50)</f>
        <v>1325000000</v>
      </c>
      <c r="Z49" s="1">
        <f>_xlfn.AGGREGATE(7, 6, R49:R50)/SQRT(COUNT(R49:R50))</f>
        <v>35000000</v>
      </c>
      <c r="AB49" s="1">
        <v>24</v>
      </c>
      <c r="AC49" s="1">
        <v>5833</v>
      </c>
      <c r="AD49" s="1" t="s">
        <v>30</v>
      </c>
      <c r="AE49" s="1">
        <v>0</v>
      </c>
      <c r="AF49" s="1">
        <v>0</v>
      </c>
      <c r="AG49" s="1">
        <v>0</v>
      </c>
      <c r="AH49">
        <f>_xlfn.AGGREGATE(1, 6, AI12,AI17,AI22)</f>
        <v>1330000000</v>
      </c>
      <c r="AI49" s="3">
        <f>_xlfn.AGGREGATE(1, 6, AM12,AM17,AM22)</f>
        <v>0.7471995655021485</v>
      </c>
      <c r="AJ49" s="3">
        <f>SQRT(AN12^2+AN17^2+AN22^2)/3</f>
        <v>2.637929826285049E-2</v>
      </c>
      <c r="AK49" s="1">
        <f t="shared" si="28"/>
        <v>0.2528004344978515</v>
      </c>
    </row>
    <row r="50" spans="1:37" x14ac:dyDescent="0.35">
      <c r="A50" s="1">
        <v>24</v>
      </c>
      <c r="B50" s="1">
        <v>5833</v>
      </c>
      <c r="C50" s="1" t="s">
        <v>30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47</v>
      </c>
      <c r="J50" s="1" t="s">
        <v>47</v>
      </c>
      <c r="K50" s="1">
        <v>136</v>
      </c>
      <c r="L50" s="1">
        <v>17</v>
      </c>
      <c r="M50" s="1">
        <v>0</v>
      </c>
      <c r="N50" s="1">
        <v>0</v>
      </c>
      <c r="P50" s="1" t="e">
        <f t="shared" si="22"/>
        <v>#VALUE!</v>
      </c>
      <c r="Q50" s="1" t="e">
        <f t="shared" si="23"/>
        <v>#VALUE!</v>
      </c>
      <c r="R50" s="1">
        <f t="shared" si="24"/>
        <v>1360000000</v>
      </c>
      <c r="S50" s="1">
        <f t="shared" si="25"/>
        <v>1700000000</v>
      </c>
      <c r="T50" s="1">
        <f t="shared" si="26"/>
        <v>0</v>
      </c>
      <c r="U50" s="1">
        <f t="shared" si="27"/>
        <v>0</v>
      </c>
      <c r="W50" s="1">
        <f t="shared" si="5"/>
        <v>765000000</v>
      </c>
      <c r="AB50" s="1">
        <v>24</v>
      </c>
      <c r="AC50" s="1">
        <v>5833</v>
      </c>
      <c r="AD50" s="1" t="s">
        <v>30</v>
      </c>
      <c r="AE50" s="1">
        <v>5</v>
      </c>
      <c r="AF50" s="1">
        <v>0</v>
      </c>
      <c r="AG50" s="1">
        <v>0</v>
      </c>
      <c r="AH50">
        <f t="shared" ref="AH50:AH53" si="29">_xlfn.AGGREGATE(1, 6, AI13,AI18,AI23)</f>
        <v>828333333.33333337</v>
      </c>
      <c r="AI50" s="3">
        <f>_xlfn.AGGREGATE(1, 6, AM13,AM18,AM23)</f>
        <v>0.14117073730076826</v>
      </c>
      <c r="AJ50" s="3">
        <f>SQRT(AN13^2+AN18^2+AN23^2)/3</f>
        <v>7.2492071508532901E-2</v>
      </c>
      <c r="AK50" s="1">
        <f t="shared" si="28"/>
        <v>0.85882926269923177</v>
      </c>
    </row>
    <row r="51" spans="1:37" x14ac:dyDescent="0.35">
      <c r="A51" s="1">
        <v>24</v>
      </c>
      <c r="B51" s="1">
        <v>5865</v>
      </c>
      <c r="C51" s="1" t="s">
        <v>30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47</v>
      </c>
      <c r="J51" s="1" t="s">
        <v>47</v>
      </c>
      <c r="K51" s="1">
        <v>154</v>
      </c>
      <c r="L51" s="1">
        <v>23</v>
      </c>
      <c r="M51" s="1">
        <v>3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1540000000</v>
      </c>
      <c r="S51" s="1">
        <f t="shared" si="25"/>
        <v>2300000000</v>
      </c>
      <c r="T51" s="1">
        <f t="shared" si="26"/>
        <v>3000000000</v>
      </c>
      <c r="U51" s="1">
        <f t="shared" si="27"/>
        <v>0</v>
      </c>
      <c r="W51" s="1">
        <f t="shared" si="5"/>
        <v>1710000000</v>
      </c>
      <c r="X51" s="1">
        <f>_xlfn.AGGREGATE(1, 6, P51:U52)</f>
        <v>2708750000</v>
      </c>
      <c r="Y51" s="1">
        <f>_xlfn.AGGREGATE(1, 6, R51:R52)</f>
        <v>1485000000</v>
      </c>
      <c r="Z51" s="1">
        <f>_xlfn.AGGREGATE(7, 6, R51:R52)/SQRT(COUNT(R51:R52))</f>
        <v>54999999.999999993</v>
      </c>
      <c r="AB51" s="1">
        <v>24</v>
      </c>
      <c r="AC51" s="1">
        <v>5833</v>
      </c>
      <c r="AD51" s="1" t="s">
        <v>30</v>
      </c>
      <c r="AE51" s="1">
        <v>5</v>
      </c>
      <c r="AF51" s="1">
        <v>2</v>
      </c>
      <c r="AG51" s="1">
        <v>0</v>
      </c>
      <c r="AH51">
        <f t="shared" si="29"/>
        <v>960000000</v>
      </c>
      <c r="AI51" s="3">
        <f>_xlfn.AGGREGATE(1, 6, AM14,AM19,AM24)</f>
        <v>0.8820242427481414</v>
      </c>
      <c r="AJ51" s="3">
        <f>SQRT(AN14^2+AN19^2+AN24^2)/3</f>
        <v>5.9397729730245673E-2</v>
      </c>
      <c r="AK51" s="1">
        <f t="shared" si="28"/>
        <v>0.1179757572518586</v>
      </c>
    </row>
    <row r="52" spans="1:37" x14ac:dyDescent="0.35">
      <c r="A52" s="1">
        <v>24</v>
      </c>
      <c r="B52" s="1">
        <v>5865</v>
      </c>
      <c r="C52" s="1" t="s">
        <v>30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47</v>
      </c>
      <c r="J52" s="1" t="s">
        <v>47</v>
      </c>
      <c r="K52" s="1">
        <v>143</v>
      </c>
      <c r="L52" s="1">
        <v>14</v>
      </c>
      <c r="M52" s="1">
        <v>2</v>
      </c>
      <c r="N52" s="1">
        <v>1</v>
      </c>
      <c r="P52" s="1" t="e">
        <f t="shared" si="22"/>
        <v>#VALUE!</v>
      </c>
      <c r="Q52" s="1" t="e">
        <f t="shared" si="23"/>
        <v>#VALUE!</v>
      </c>
      <c r="R52" s="1">
        <f t="shared" si="24"/>
        <v>1430000000</v>
      </c>
      <c r="S52" s="1">
        <f t="shared" si="25"/>
        <v>1400000000</v>
      </c>
      <c r="T52" s="1">
        <f t="shared" si="26"/>
        <v>2000000000</v>
      </c>
      <c r="U52" s="1">
        <f t="shared" si="27"/>
        <v>10000000000</v>
      </c>
      <c r="W52" s="1">
        <f t="shared" si="5"/>
        <v>3707500000</v>
      </c>
      <c r="AB52" s="1">
        <v>24</v>
      </c>
      <c r="AC52" s="1">
        <v>5833</v>
      </c>
      <c r="AD52" s="1" t="s">
        <v>30</v>
      </c>
      <c r="AE52" s="1">
        <v>5</v>
      </c>
      <c r="AF52" s="1">
        <v>2</v>
      </c>
      <c r="AG52" s="1">
        <v>2</v>
      </c>
      <c r="AH52">
        <f t="shared" si="29"/>
        <v>1300000000</v>
      </c>
      <c r="AI52" s="3">
        <f>_xlfn.AGGREGATE(1, 6, AM15,AM20,AM25)</f>
        <v>1</v>
      </c>
      <c r="AJ52" s="3">
        <f>SQRT(AN15^2+AN20^2+AN25^2)/3</f>
        <v>2.0233508440320392E-2</v>
      </c>
      <c r="AK52" s="1">
        <f t="shared" si="28"/>
        <v>0</v>
      </c>
    </row>
    <row r="53" spans="1:37" x14ac:dyDescent="0.35">
      <c r="A53" s="1">
        <v>24</v>
      </c>
      <c r="B53" s="1">
        <v>5865</v>
      </c>
      <c r="C53" s="1" t="s">
        <v>30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47</v>
      </c>
      <c r="J53" s="1" t="s">
        <v>47</v>
      </c>
      <c r="K53" s="1">
        <v>80</v>
      </c>
      <c r="L53" s="1">
        <v>6</v>
      </c>
      <c r="M53" s="1">
        <v>1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>
        <f t="shared" si="24"/>
        <v>800000000</v>
      </c>
      <c r="S53" s="1">
        <f t="shared" si="25"/>
        <v>600000000</v>
      </c>
      <c r="T53" s="1">
        <f t="shared" si="26"/>
        <v>1000000000</v>
      </c>
      <c r="U53" s="1">
        <f t="shared" si="27"/>
        <v>0</v>
      </c>
      <c r="W53" s="1">
        <f t="shared" si="5"/>
        <v>600000000</v>
      </c>
      <c r="X53" s="1">
        <f>_xlfn.AGGREGATE(1, 6, P53:U54)</f>
        <v>578750000</v>
      </c>
      <c r="Y53" s="1">
        <f>_xlfn.AGGREGATE(1, 6, R53:R54)</f>
        <v>765000000</v>
      </c>
      <c r="Z53" s="1">
        <f>_xlfn.AGGREGATE(7, 6, R53:R54)/SQRT(COUNT(R53:R54))</f>
        <v>35000000</v>
      </c>
      <c r="AB53" s="1">
        <v>24</v>
      </c>
      <c r="AC53" s="1">
        <v>5833</v>
      </c>
      <c r="AD53" s="1" t="s">
        <v>30</v>
      </c>
      <c r="AE53" s="1">
        <v>5</v>
      </c>
      <c r="AF53" s="1">
        <v>2</v>
      </c>
      <c r="AG53" s="1">
        <v>4</v>
      </c>
      <c r="AH53">
        <f t="shared" si="29"/>
        <v>1256666666.6666667</v>
      </c>
      <c r="AI53" s="3">
        <f>_xlfn.AGGREGATE(1, 6, AM16,AM21,AM26)</f>
        <v>1</v>
      </c>
      <c r="AJ53" s="3">
        <f>SQRT(AN16^2+AN21^2+AN26^2)/3</f>
        <v>3.3861255498755786E-2</v>
      </c>
      <c r="AK53" s="1">
        <f t="shared" si="28"/>
        <v>0</v>
      </c>
    </row>
    <row r="54" spans="1:37" x14ac:dyDescent="0.35">
      <c r="A54" s="1">
        <v>24</v>
      </c>
      <c r="B54" s="1">
        <v>5865</v>
      </c>
      <c r="C54" s="1" t="s">
        <v>30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47</v>
      </c>
      <c r="J54" s="1" t="s">
        <v>47</v>
      </c>
      <c r="K54" s="1">
        <v>73</v>
      </c>
      <c r="L54" s="1">
        <v>15</v>
      </c>
      <c r="M54" s="1">
        <v>0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730000000</v>
      </c>
      <c r="S54" s="1">
        <f t="shared" si="25"/>
        <v>1500000000</v>
      </c>
      <c r="T54" s="1">
        <f t="shared" si="26"/>
        <v>0</v>
      </c>
      <c r="U54" s="1">
        <f t="shared" si="27"/>
        <v>0</v>
      </c>
      <c r="W54" s="1">
        <f t="shared" si="5"/>
        <v>557500000</v>
      </c>
      <c r="AB54" s="1">
        <v>24</v>
      </c>
      <c r="AC54" s="1">
        <v>5865</v>
      </c>
      <c r="AD54" s="1" t="s">
        <v>30</v>
      </c>
      <c r="AE54" s="1">
        <v>0</v>
      </c>
      <c r="AF54" s="1">
        <v>0</v>
      </c>
      <c r="AG54" s="1">
        <v>0</v>
      </c>
      <c r="AH54">
        <f>_xlfn.AGGREGATE(1, 6, AI27,AI32,AI37)</f>
        <v>1651666666.6666667</v>
      </c>
      <c r="AI54" s="3">
        <f>_xlfn.AGGREGATE(1, 6, AM27,AM32,AM37)</f>
        <v>0.80411279220259091</v>
      </c>
      <c r="AJ54" s="3">
        <f>SQRT(AN27^2+AN32^2+AN37^2)/3</f>
        <v>3.2888308980365266E-2</v>
      </c>
      <c r="AK54" s="1">
        <f t="shared" si="28"/>
        <v>0.19588720779740909</v>
      </c>
    </row>
    <row r="55" spans="1:37" x14ac:dyDescent="0.35">
      <c r="A55" s="1">
        <v>24</v>
      </c>
      <c r="B55" s="1">
        <v>5865</v>
      </c>
      <c r="C55" s="1" t="s">
        <v>30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47</v>
      </c>
      <c r="J55" s="1" t="s">
        <v>47</v>
      </c>
      <c r="K55" s="1">
        <v>96</v>
      </c>
      <c r="L55" s="1">
        <v>13</v>
      </c>
      <c r="M55" s="1">
        <v>0</v>
      </c>
      <c r="N55" s="1">
        <v>0</v>
      </c>
      <c r="P55" s="1" t="e">
        <f t="shared" si="22"/>
        <v>#VALUE!</v>
      </c>
      <c r="Q55" s="1" t="e">
        <f t="shared" si="23"/>
        <v>#VALUE!</v>
      </c>
      <c r="R55" s="1">
        <f t="shared" si="24"/>
        <v>960000000</v>
      </c>
      <c r="S55" s="1">
        <f t="shared" si="25"/>
        <v>1300000000</v>
      </c>
      <c r="T55" s="1">
        <f t="shared" si="26"/>
        <v>0</v>
      </c>
      <c r="U55" s="1">
        <f t="shared" si="27"/>
        <v>0</v>
      </c>
      <c r="W55" s="1">
        <f t="shared" si="5"/>
        <v>565000000</v>
      </c>
      <c r="X55" s="1">
        <f>_xlfn.AGGREGATE(1, 6, P55:U56)</f>
        <v>942500000</v>
      </c>
      <c r="Y55" s="1">
        <f>_xlfn.AGGREGATE(1, 6, R55:R56)</f>
        <v>1020000000</v>
      </c>
      <c r="Z55" s="1">
        <f>_xlfn.AGGREGATE(7, 6, R55:R56)/SQRT(COUNT(R55:R56))</f>
        <v>59999999.999999993</v>
      </c>
      <c r="AB55" s="1">
        <v>24</v>
      </c>
      <c r="AC55" s="1">
        <v>5865</v>
      </c>
      <c r="AD55" s="1" t="s">
        <v>30</v>
      </c>
      <c r="AE55" s="1">
        <v>5</v>
      </c>
      <c r="AF55" s="1">
        <v>0</v>
      </c>
      <c r="AG55" s="1">
        <v>0</v>
      </c>
      <c r="AH55">
        <f t="shared" ref="AH55:AH58" si="30">_xlfn.AGGREGATE(1, 6, AI28,AI33,AI38)</f>
        <v>1228333333.3333333</v>
      </c>
      <c r="AI55" s="3">
        <f>_xlfn.AGGREGATE(1, 6, AM28,AM33,AM38)</f>
        <v>0.30950345154075426</v>
      </c>
      <c r="AJ55" s="3">
        <f>SQRT(AN28^2+AN33^2+AN38^2)/3</f>
        <v>4.4153480206468802E-2</v>
      </c>
      <c r="AK55" s="1">
        <f t="shared" si="28"/>
        <v>0.6904965484592458</v>
      </c>
    </row>
    <row r="56" spans="1:37" x14ac:dyDescent="0.35">
      <c r="A56" s="1">
        <v>24</v>
      </c>
      <c r="B56" s="1">
        <v>5865</v>
      </c>
      <c r="C56" s="1" t="s">
        <v>30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47</v>
      </c>
      <c r="J56" s="1" t="s">
        <v>47</v>
      </c>
      <c r="K56" s="1">
        <v>108</v>
      </c>
      <c r="L56" s="1">
        <v>12</v>
      </c>
      <c r="M56" s="1">
        <v>3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>
        <f t="shared" si="24"/>
        <v>1080000000</v>
      </c>
      <c r="S56" s="1">
        <f t="shared" si="25"/>
        <v>1200000000</v>
      </c>
      <c r="T56" s="1">
        <f t="shared" si="26"/>
        <v>3000000000</v>
      </c>
      <c r="U56" s="1">
        <f t="shared" si="27"/>
        <v>0</v>
      </c>
      <c r="W56" s="1">
        <f t="shared" si="5"/>
        <v>1320000000</v>
      </c>
      <c r="AB56" s="1">
        <v>24</v>
      </c>
      <c r="AC56" s="1">
        <v>5865</v>
      </c>
      <c r="AD56" s="1" t="s">
        <v>30</v>
      </c>
      <c r="AE56" s="1">
        <v>5</v>
      </c>
      <c r="AF56" s="1">
        <v>2</v>
      </c>
      <c r="AG56" s="1">
        <v>0</v>
      </c>
      <c r="AH56">
        <f t="shared" si="30"/>
        <v>1151666666.6666667</v>
      </c>
      <c r="AI56" s="3">
        <f>_xlfn.AGGREGATE(1, 6, AM29,AM34,AM39)</f>
        <v>0.99778742901505046</v>
      </c>
      <c r="AJ56" s="3">
        <f>SQRT(AN29^2+AN34^2+AN39^2)/3</f>
        <v>4.0391356731218978E-2</v>
      </c>
      <c r="AK56" s="1">
        <f t="shared" si="28"/>
        <v>2.2125709849495356E-3</v>
      </c>
    </row>
    <row r="57" spans="1:37" x14ac:dyDescent="0.35">
      <c r="A57" s="1">
        <v>24</v>
      </c>
      <c r="B57" s="1">
        <v>5865</v>
      </c>
      <c r="C57" s="1" t="s">
        <v>30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47</v>
      </c>
      <c r="J57" s="1">
        <v>36</v>
      </c>
      <c r="K57" s="1">
        <v>4</v>
      </c>
      <c r="L57" s="1">
        <v>0</v>
      </c>
      <c r="M57" s="1">
        <v>0</v>
      </c>
      <c r="N57" s="1">
        <v>0</v>
      </c>
      <c r="P57" s="1" t="e">
        <f t="shared" si="22"/>
        <v>#VALUE!</v>
      </c>
      <c r="Q57" s="1">
        <f t="shared" si="23"/>
        <v>36000000</v>
      </c>
      <c r="R57" s="1">
        <f t="shared" si="24"/>
        <v>40000000</v>
      </c>
      <c r="S57" s="1">
        <f t="shared" si="25"/>
        <v>0</v>
      </c>
      <c r="T57" s="1">
        <f t="shared" si="26"/>
        <v>0</v>
      </c>
      <c r="U57" s="1">
        <f t="shared" si="27"/>
        <v>0</v>
      </c>
      <c r="W57" s="1">
        <f t="shared" si="5"/>
        <v>15200000</v>
      </c>
      <c r="X57" s="1">
        <f>_xlfn.AGGREGATE(1, 6, P57:U58)</f>
        <v>37300000</v>
      </c>
      <c r="Y57" s="1">
        <f>_xlfn.AGGREGATE(1, 6, Q57:Q58)</f>
        <v>41500000</v>
      </c>
      <c r="Z57" s="1">
        <f>_xlfn.AGGREGATE(7, 6, Q57:Q58)/SQRT(COUNT(Q57:Q58))</f>
        <v>5500000</v>
      </c>
      <c r="AB57" s="1">
        <v>24</v>
      </c>
      <c r="AC57" s="1">
        <v>5865</v>
      </c>
      <c r="AD57" s="1" t="s">
        <v>30</v>
      </c>
      <c r="AE57" s="1">
        <v>5</v>
      </c>
      <c r="AF57" s="1">
        <v>2</v>
      </c>
      <c r="AG57" s="1">
        <v>2</v>
      </c>
      <c r="AH57">
        <f t="shared" si="30"/>
        <v>218166666.66666666</v>
      </c>
      <c r="AI57" s="3">
        <f>_xlfn.AGGREGATE(1, 6, AM30,AM35,AM40)</f>
        <v>0.27578524370354612</v>
      </c>
      <c r="AJ57" s="3">
        <f>SQRT(AN30^2+AN35^2+AN40^2)/3</f>
        <v>6.4823684395116418E-2</v>
      </c>
      <c r="AK57" s="1">
        <f t="shared" si="28"/>
        <v>0.72421475629645382</v>
      </c>
    </row>
    <row r="58" spans="1:37" x14ac:dyDescent="0.35">
      <c r="A58" s="1">
        <v>24</v>
      </c>
      <c r="B58" s="1">
        <v>5865</v>
      </c>
      <c r="C58" s="1" t="s">
        <v>30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47</v>
      </c>
      <c r="J58" s="1">
        <v>47</v>
      </c>
      <c r="K58" s="1">
        <v>5</v>
      </c>
      <c r="L58" s="1">
        <v>2</v>
      </c>
      <c r="M58" s="1">
        <v>0</v>
      </c>
      <c r="N58" s="1">
        <v>0</v>
      </c>
      <c r="P58" s="1" t="e">
        <f t="shared" si="22"/>
        <v>#VALUE!</v>
      </c>
      <c r="Q58" s="1">
        <f t="shared" si="23"/>
        <v>47000000</v>
      </c>
      <c r="R58" s="1">
        <f t="shared" si="24"/>
        <v>50000000</v>
      </c>
      <c r="S58" s="1">
        <f t="shared" si="25"/>
        <v>200000000</v>
      </c>
      <c r="T58" s="1">
        <f t="shared" si="26"/>
        <v>0</v>
      </c>
      <c r="U58" s="1">
        <f t="shared" si="27"/>
        <v>0</v>
      </c>
      <c r="W58" s="1">
        <f t="shared" si="5"/>
        <v>59400000</v>
      </c>
      <c r="AB58" s="1">
        <v>24</v>
      </c>
      <c r="AC58" s="1">
        <v>5865</v>
      </c>
      <c r="AD58" s="1" t="s">
        <v>30</v>
      </c>
      <c r="AE58" s="1">
        <v>5</v>
      </c>
      <c r="AF58" s="1">
        <v>2</v>
      </c>
      <c r="AG58" s="1">
        <v>4</v>
      </c>
      <c r="AH58">
        <f t="shared" si="30"/>
        <v>66900000</v>
      </c>
      <c r="AI58" s="3">
        <f>_xlfn.AGGREGATE(1, 6, AM31,AM36,AM41)</f>
        <v>7.9414748357619067E-2</v>
      </c>
      <c r="AJ58" s="3">
        <f>SQRT(AN31^2+AN36^2+AN41^2)/3</f>
        <v>5.4174761651194399E-2</v>
      </c>
      <c r="AK58" s="1">
        <f t="shared" si="28"/>
        <v>0.92058525164238092</v>
      </c>
    </row>
    <row r="59" spans="1:37" x14ac:dyDescent="0.35">
      <c r="A59" s="1">
        <v>24</v>
      </c>
      <c r="B59" s="1">
        <v>5865</v>
      </c>
      <c r="C59" s="1" t="s">
        <v>30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>
        <v>145</v>
      </c>
      <c r="J59" s="1">
        <v>14</v>
      </c>
      <c r="K59" s="1">
        <v>1</v>
      </c>
      <c r="L59" s="1">
        <v>0</v>
      </c>
      <c r="M59" s="1">
        <v>0</v>
      </c>
      <c r="N59" s="1">
        <v>1</v>
      </c>
      <c r="P59" s="1">
        <f t="shared" si="22"/>
        <v>14500000</v>
      </c>
      <c r="Q59" s="1">
        <f t="shared" si="23"/>
        <v>14000000</v>
      </c>
      <c r="R59" s="1">
        <f t="shared" si="24"/>
        <v>10000000</v>
      </c>
      <c r="S59" s="1">
        <f t="shared" si="25"/>
        <v>0</v>
      </c>
      <c r="T59" s="1">
        <f t="shared" si="26"/>
        <v>0</v>
      </c>
      <c r="U59" s="1">
        <f t="shared" si="27"/>
        <v>10000000000</v>
      </c>
      <c r="W59" s="1">
        <f t="shared" si="5"/>
        <v>1673083333.3333333</v>
      </c>
      <c r="X59" s="1">
        <f>_xlfn.AGGREGATE(1, 6, P59:U60)</f>
        <v>842950000</v>
      </c>
      <c r="Y59" s="1">
        <f>_xlfn.AGGREGATE(1, 6, P59:P60)</f>
        <v>14200000</v>
      </c>
      <c r="Z59" s="1">
        <f>_xlfn.AGGREGATE(7, 6, P59:P60)/SQRT(COUNT(P59:P60))</f>
        <v>299999.99999999994</v>
      </c>
    </row>
    <row r="60" spans="1:37" x14ac:dyDescent="0.35">
      <c r="A60" s="1">
        <v>24</v>
      </c>
      <c r="B60" s="1">
        <v>5865</v>
      </c>
      <c r="C60" s="1" t="s">
        <v>30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>
        <v>139</v>
      </c>
      <c r="J60" s="1">
        <v>13</v>
      </c>
      <c r="K60" s="1">
        <v>5</v>
      </c>
      <c r="L60" s="1">
        <v>0</v>
      </c>
      <c r="M60" s="1">
        <v>0</v>
      </c>
      <c r="N60" s="1">
        <v>0</v>
      </c>
      <c r="P60" s="1">
        <f t="shared" si="22"/>
        <v>13900000</v>
      </c>
      <c r="Q60" s="1">
        <f t="shared" si="23"/>
        <v>13000000</v>
      </c>
      <c r="R60" s="1">
        <f t="shared" si="24"/>
        <v>50000000</v>
      </c>
      <c r="S60" s="1">
        <f t="shared" si="25"/>
        <v>0</v>
      </c>
      <c r="T60" s="1">
        <f t="shared" si="26"/>
        <v>0</v>
      </c>
      <c r="U60" s="1">
        <f t="shared" si="27"/>
        <v>0</v>
      </c>
      <c r="W60" s="1">
        <f t="shared" si="5"/>
        <v>12816666.666666666</v>
      </c>
    </row>
    <row r="61" spans="1:37" x14ac:dyDescent="0.35">
      <c r="A61" s="1">
        <v>24</v>
      </c>
      <c r="B61" s="1">
        <v>5865</v>
      </c>
      <c r="C61" s="1" t="s">
        <v>30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47</v>
      </c>
      <c r="J61" s="1" t="s">
        <v>47</v>
      </c>
      <c r="K61" s="1">
        <v>181</v>
      </c>
      <c r="L61" s="1">
        <v>19</v>
      </c>
      <c r="M61" s="1">
        <v>1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1810000000</v>
      </c>
      <c r="S61" s="1">
        <f t="shared" si="25"/>
        <v>1900000000</v>
      </c>
      <c r="T61" s="1">
        <f t="shared" si="26"/>
        <v>1000000000</v>
      </c>
      <c r="U61" s="1">
        <f t="shared" si="27"/>
        <v>0</v>
      </c>
      <c r="W61" s="1">
        <f t="shared" si="5"/>
        <v>1177500000</v>
      </c>
      <c r="X61" s="1">
        <f>_xlfn.AGGREGATE(1, 6, P61:U62)</f>
        <v>1253750000</v>
      </c>
      <c r="Y61" s="1">
        <f>_xlfn.AGGREGATE(1, 6, R61:R62)</f>
        <v>1765000000</v>
      </c>
      <c r="Z61" s="1">
        <f>_xlfn.AGGREGATE(7, 6, R61:R62)/SQRT(COUNT(R61:R62))</f>
        <v>45000000</v>
      </c>
    </row>
    <row r="62" spans="1:37" x14ac:dyDescent="0.35">
      <c r="A62" s="1">
        <v>24</v>
      </c>
      <c r="B62" s="1">
        <v>5865</v>
      </c>
      <c r="C62" s="1" t="s">
        <v>30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47</v>
      </c>
      <c r="J62" s="1" t="s">
        <v>47</v>
      </c>
      <c r="K62" s="1">
        <v>172</v>
      </c>
      <c r="L62" s="1">
        <v>16</v>
      </c>
      <c r="M62" s="1">
        <v>2</v>
      </c>
      <c r="N62" s="1">
        <v>0</v>
      </c>
      <c r="P62" s="1" t="e">
        <f t="shared" si="22"/>
        <v>#VALUE!</v>
      </c>
      <c r="Q62" s="1" t="e">
        <f t="shared" si="23"/>
        <v>#VALUE!</v>
      </c>
      <c r="R62" s="1">
        <f t="shared" si="24"/>
        <v>1720000000</v>
      </c>
      <c r="S62" s="1">
        <f t="shared" si="25"/>
        <v>1600000000</v>
      </c>
      <c r="T62" s="1">
        <f t="shared" si="26"/>
        <v>2000000000</v>
      </c>
      <c r="U62" s="1">
        <f t="shared" si="27"/>
        <v>0</v>
      </c>
      <c r="W62" s="1">
        <f t="shared" si="5"/>
        <v>1330000000</v>
      </c>
    </row>
    <row r="63" spans="1:37" x14ac:dyDescent="0.35">
      <c r="A63" s="1">
        <v>24</v>
      </c>
      <c r="B63" s="1">
        <v>5865</v>
      </c>
      <c r="C63" s="1" t="s">
        <v>30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47</v>
      </c>
      <c r="J63" s="1" t="s">
        <v>47</v>
      </c>
      <c r="K63" s="1">
        <v>141</v>
      </c>
      <c r="L63" s="1">
        <v>14</v>
      </c>
      <c r="M63" s="1">
        <v>1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1410000000</v>
      </c>
      <c r="S63" s="1">
        <f t="shared" si="25"/>
        <v>1400000000</v>
      </c>
      <c r="T63" s="1">
        <f t="shared" si="26"/>
        <v>1000000000</v>
      </c>
      <c r="U63" s="1">
        <f t="shared" si="27"/>
        <v>0</v>
      </c>
      <c r="W63" s="1">
        <f t="shared" si="5"/>
        <v>952500000</v>
      </c>
      <c r="X63" s="1">
        <f>_xlfn.AGGREGATE(1, 6, P63:U64)</f>
        <v>2383750000</v>
      </c>
      <c r="Y63" s="1">
        <f>_xlfn.AGGREGATE(1, 6, R63:R64)</f>
        <v>1485000000</v>
      </c>
      <c r="Z63" s="1">
        <f>_xlfn.AGGREGATE(7, 6, R63:R64)/SQRT(COUNT(R63:R64))</f>
        <v>74999999.999999985</v>
      </c>
    </row>
    <row r="64" spans="1:37" x14ac:dyDescent="0.35">
      <c r="A64" s="1">
        <v>24</v>
      </c>
      <c r="B64" s="1">
        <v>5865</v>
      </c>
      <c r="C64" s="1" t="s">
        <v>30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47</v>
      </c>
      <c r="J64" s="1" t="s">
        <v>47</v>
      </c>
      <c r="K64" s="1">
        <v>156</v>
      </c>
      <c r="L64" s="1">
        <v>17</v>
      </c>
      <c r="M64" s="1">
        <v>2</v>
      </c>
      <c r="N64" s="1">
        <v>1</v>
      </c>
      <c r="P64" s="1" t="e">
        <f t="shared" si="22"/>
        <v>#VALUE!</v>
      </c>
      <c r="Q64" s="1" t="e">
        <f t="shared" si="23"/>
        <v>#VALUE!</v>
      </c>
      <c r="R64" s="1">
        <f t="shared" si="24"/>
        <v>1560000000</v>
      </c>
      <c r="S64" s="1">
        <f t="shared" si="25"/>
        <v>1700000000</v>
      </c>
      <c r="T64" s="1">
        <f t="shared" si="26"/>
        <v>2000000000</v>
      </c>
      <c r="U64" s="1">
        <f t="shared" si="27"/>
        <v>10000000000</v>
      </c>
      <c r="W64" s="1">
        <f t="shared" si="5"/>
        <v>3815000000</v>
      </c>
      <c r="AH64" s="2"/>
    </row>
    <row r="65" spans="1:38" x14ac:dyDescent="0.35">
      <c r="A65" s="1">
        <v>24</v>
      </c>
      <c r="B65" s="1">
        <v>5865</v>
      </c>
      <c r="C65" s="1" t="s">
        <v>30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47</v>
      </c>
      <c r="J65" s="1" t="s">
        <v>47</v>
      </c>
      <c r="K65" s="1">
        <v>111</v>
      </c>
      <c r="L65" s="1">
        <v>9</v>
      </c>
      <c r="M65" s="1">
        <v>2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1110000000</v>
      </c>
      <c r="S65" s="1">
        <f t="shared" si="25"/>
        <v>900000000</v>
      </c>
      <c r="T65" s="1">
        <f t="shared" si="26"/>
        <v>2000000000</v>
      </c>
      <c r="U65" s="1">
        <f t="shared" si="27"/>
        <v>0</v>
      </c>
      <c r="W65" s="1">
        <f t="shared" si="5"/>
        <v>1002500000</v>
      </c>
      <c r="X65" s="1">
        <f>_xlfn.AGGREGATE(1, 6, P65:U66)</f>
        <v>1155000000</v>
      </c>
      <c r="Y65" s="1">
        <f>_xlfn.AGGREGATE(1, 6, R65:R66)</f>
        <v>1170000000</v>
      </c>
      <c r="Z65" s="1">
        <f>_xlfn.AGGREGATE(7, 6, R65:R66)/SQRT(COUNT(R65:R66))</f>
        <v>59999999.999999993</v>
      </c>
    </row>
    <row r="66" spans="1:38" x14ac:dyDescent="0.35">
      <c r="A66" s="1">
        <v>24</v>
      </c>
      <c r="B66" s="1">
        <v>5865</v>
      </c>
      <c r="C66" s="1" t="s">
        <v>30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47</v>
      </c>
      <c r="J66" s="1" t="s">
        <v>47</v>
      </c>
      <c r="K66" s="1">
        <v>123</v>
      </c>
      <c r="L66" s="1">
        <v>20</v>
      </c>
      <c r="M66" s="1">
        <v>2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1230000000</v>
      </c>
      <c r="S66" s="1">
        <f t="shared" si="25"/>
        <v>2000000000</v>
      </c>
      <c r="T66" s="1">
        <f t="shared" si="26"/>
        <v>2000000000</v>
      </c>
      <c r="U66" s="1">
        <f t="shared" si="27"/>
        <v>0</v>
      </c>
      <c r="W66" s="1">
        <f t="shared" si="5"/>
        <v>1307500000</v>
      </c>
    </row>
    <row r="67" spans="1:38" x14ac:dyDescent="0.35">
      <c r="A67" s="1">
        <v>24</v>
      </c>
      <c r="B67" s="1">
        <v>5865</v>
      </c>
      <c r="C67" s="1" t="s">
        <v>30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47</v>
      </c>
      <c r="J67" s="1">
        <v>173</v>
      </c>
      <c r="K67" s="1">
        <v>33</v>
      </c>
      <c r="L67" s="1">
        <v>1</v>
      </c>
      <c r="M67" s="1">
        <v>0</v>
      </c>
      <c r="N67" s="1">
        <v>0</v>
      </c>
      <c r="P67" s="1" t="e">
        <f t="shared" si="22"/>
        <v>#VALUE!</v>
      </c>
      <c r="Q67" s="1">
        <f t="shared" si="23"/>
        <v>173000000</v>
      </c>
      <c r="R67" s="1">
        <f t="shared" si="24"/>
        <v>330000000</v>
      </c>
      <c r="S67" s="1">
        <f t="shared" si="25"/>
        <v>100000000</v>
      </c>
      <c r="T67" s="1">
        <f t="shared" si="26"/>
        <v>0</v>
      </c>
      <c r="U67" s="1">
        <f t="shared" si="27"/>
        <v>0</v>
      </c>
      <c r="W67" s="1">
        <f t="shared" si="5"/>
        <v>120600000</v>
      </c>
      <c r="X67" s="1">
        <f>_xlfn.AGGREGATE(1, 6, P67:U68)</f>
        <v>217600000</v>
      </c>
      <c r="Y67" s="1">
        <f>_xlfn.AGGREGATE(1, 6, Q67:Q68)</f>
        <v>168000000</v>
      </c>
      <c r="Z67" s="1">
        <f>_xlfn.AGGREGATE(7, 6, Q67:Q68)/SQRT(COUNT(Q67:Q68))</f>
        <v>4999999.9999999991</v>
      </c>
      <c r="AG67" s="2"/>
    </row>
    <row r="68" spans="1:38" x14ac:dyDescent="0.35">
      <c r="A68" s="1">
        <v>24</v>
      </c>
      <c r="B68" s="1">
        <v>5865</v>
      </c>
      <c r="C68" s="1" t="s">
        <v>30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47</v>
      </c>
      <c r="J68" s="1">
        <v>163</v>
      </c>
      <c r="K68" s="1">
        <v>21</v>
      </c>
      <c r="L68" s="1">
        <v>2</v>
      </c>
      <c r="M68" s="1">
        <v>1</v>
      </c>
      <c r="N68" s="1">
        <v>0</v>
      </c>
      <c r="P68" s="1" t="e">
        <f t="shared" si="22"/>
        <v>#VALUE!</v>
      </c>
      <c r="Q68" s="1">
        <f t="shared" si="23"/>
        <v>163000000</v>
      </c>
      <c r="R68" s="1">
        <f t="shared" si="24"/>
        <v>210000000</v>
      </c>
      <c r="S68" s="1">
        <f t="shared" si="25"/>
        <v>200000000</v>
      </c>
      <c r="T68" s="1">
        <f t="shared" si="26"/>
        <v>1000000000</v>
      </c>
      <c r="U68" s="1">
        <f t="shared" si="27"/>
        <v>0</v>
      </c>
      <c r="W68" s="1">
        <f t="shared" si="5"/>
        <v>314600000</v>
      </c>
    </row>
    <row r="69" spans="1:38" x14ac:dyDescent="0.35">
      <c r="A69" s="1">
        <v>24</v>
      </c>
      <c r="B69" s="1">
        <v>5865</v>
      </c>
      <c r="C69" s="1" t="s">
        <v>30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47</v>
      </c>
      <c r="J69" s="1">
        <v>100</v>
      </c>
      <c r="K69" s="1">
        <v>20</v>
      </c>
      <c r="L69" s="1">
        <v>2</v>
      </c>
      <c r="M69" s="1">
        <v>0</v>
      </c>
      <c r="N69" s="1">
        <v>0</v>
      </c>
      <c r="P69" s="1" t="e">
        <f t="shared" si="22"/>
        <v>#VALUE!</v>
      </c>
      <c r="Q69" s="1">
        <f t="shared" si="23"/>
        <v>100000000</v>
      </c>
      <c r="R69" s="1">
        <f t="shared" si="24"/>
        <v>200000000</v>
      </c>
      <c r="S69" s="1">
        <f t="shared" si="25"/>
        <v>200000000</v>
      </c>
      <c r="T69" s="1">
        <f t="shared" si="26"/>
        <v>0</v>
      </c>
      <c r="U69" s="1">
        <f t="shared" si="27"/>
        <v>0</v>
      </c>
      <c r="W69" s="1">
        <f t="shared" si="5"/>
        <v>100000000</v>
      </c>
      <c r="X69" s="1">
        <f>_xlfn.AGGREGATE(1, 6, P69:U70)</f>
        <v>87500000</v>
      </c>
      <c r="Y69" s="1">
        <f>_xlfn.AGGREGATE(1, 6, Q69:Q70)</f>
        <v>97500000</v>
      </c>
      <c r="Z69" s="1">
        <f>_xlfn.AGGREGATE(7, 6, Q69:Q70)/SQRT(COUNT(Q69:Q70))</f>
        <v>2499999.9999999995</v>
      </c>
    </row>
    <row r="70" spans="1:38" x14ac:dyDescent="0.35">
      <c r="A70" s="1">
        <v>24</v>
      </c>
      <c r="B70" s="1">
        <v>5865</v>
      </c>
      <c r="C70" s="1" t="s">
        <v>30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47</v>
      </c>
      <c r="J70" s="1">
        <v>95</v>
      </c>
      <c r="K70" s="1">
        <v>18</v>
      </c>
      <c r="L70" s="1">
        <v>1</v>
      </c>
      <c r="M70" s="1">
        <v>0</v>
      </c>
      <c r="N70" s="1">
        <v>0</v>
      </c>
      <c r="P70" s="1" t="e">
        <f t="shared" si="22"/>
        <v>#VALUE!</v>
      </c>
      <c r="Q70" s="1">
        <f t="shared" si="23"/>
        <v>95000000</v>
      </c>
      <c r="R70" s="1">
        <f t="shared" si="24"/>
        <v>180000000</v>
      </c>
      <c r="S70" s="1">
        <f t="shared" si="25"/>
        <v>100000000</v>
      </c>
      <c r="T70" s="1">
        <f t="shared" si="26"/>
        <v>0</v>
      </c>
      <c r="U70" s="1">
        <f t="shared" si="27"/>
        <v>0</v>
      </c>
      <c r="W70" s="1">
        <f t="shared" ref="W70:W80" si="31">_xlfn.AGGREGATE(1, 6, P70:U70)</f>
        <v>75000000</v>
      </c>
    </row>
    <row r="71" spans="1:38" x14ac:dyDescent="0.35">
      <c r="A71" s="1">
        <v>24</v>
      </c>
      <c r="B71" s="1">
        <v>5865</v>
      </c>
      <c r="C71" s="1" t="s">
        <v>30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47</v>
      </c>
      <c r="J71" s="1" t="s">
        <v>47</v>
      </c>
      <c r="K71" s="1">
        <v>164</v>
      </c>
      <c r="L71" s="1">
        <v>21</v>
      </c>
      <c r="M71" s="1">
        <v>0</v>
      </c>
      <c r="N71" s="1">
        <v>0</v>
      </c>
      <c r="P71" s="1" t="e">
        <f t="shared" si="22"/>
        <v>#VALUE!</v>
      </c>
      <c r="Q71" s="1" t="e">
        <f t="shared" si="23"/>
        <v>#VALUE!</v>
      </c>
      <c r="R71" s="1">
        <f t="shared" si="24"/>
        <v>1640000000</v>
      </c>
      <c r="S71" s="1">
        <f t="shared" si="25"/>
        <v>2100000000</v>
      </c>
      <c r="T71" s="1">
        <f t="shared" si="26"/>
        <v>0</v>
      </c>
      <c r="U71" s="1">
        <f t="shared" si="27"/>
        <v>0</v>
      </c>
      <c r="W71" s="1">
        <f t="shared" si="31"/>
        <v>935000000</v>
      </c>
      <c r="X71" s="1">
        <f>_xlfn.AGGREGATE(1, 6, P71:U72)</f>
        <v>1001250000</v>
      </c>
      <c r="Y71" s="1">
        <f>_xlfn.AGGREGATE(1, 6, R71:R72)</f>
        <v>1705000000</v>
      </c>
      <c r="Z71" s="1">
        <f>_xlfn.AGGREGATE(7, 6, R71:R72)/SQRT(COUNT(R71:R72))</f>
        <v>64999999.999999993</v>
      </c>
    </row>
    <row r="72" spans="1:38" x14ac:dyDescent="0.35">
      <c r="A72" s="1">
        <v>24</v>
      </c>
      <c r="B72" s="1">
        <v>5865</v>
      </c>
      <c r="C72" s="1" t="s">
        <v>30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47</v>
      </c>
      <c r="J72" s="1" t="s">
        <v>47</v>
      </c>
      <c r="K72" s="1">
        <v>177</v>
      </c>
      <c r="L72" s="1">
        <v>25</v>
      </c>
      <c r="M72" s="1">
        <v>0</v>
      </c>
      <c r="N72" s="1">
        <v>0</v>
      </c>
      <c r="P72" s="1" t="e">
        <f t="shared" si="22"/>
        <v>#VALUE!</v>
      </c>
      <c r="Q72" s="1" t="e">
        <f t="shared" si="23"/>
        <v>#VALUE!</v>
      </c>
      <c r="R72" s="1">
        <f t="shared" si="24"/>
        <v>1770000000</v>
      </c>
      <c r="S72" s="1">
        <f t="shared" si="25"/>
        <v>2500000000</v>
      </c>
      <c r="T72" s="1">
        <f t="shared" si="26"/>
        <v>0</v>
      </c>
      <c r="U72" s="1">
        <f t="shared" si="27"/>
        <v>0</v>
      </c>
      <c r="W72" s="1">
        <f t="shared" si="31"/>
        <v>1067500000</v>
      </c>
    </row>
    <row r="73" spans="1:38" x14ac:dyDescent="0.35">
      <c r="A73" s="1">
        <v>24</v>
      </c>
      <c r="B73" s="1">
        <v>5865</v>
      </c>
      <c r="C73" s="1" t="s">
        <v>30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47</v>
      </c>
      <c r="J73" s="1" t="s">
        <v>47</v>
      </c>
      <c r="K73" s="1">
        <v>130</v>
      </c>
      <c r="L73" s="1">
        <v>18</v>
      </c>
      <c r="M73" s="1">
        <v>3</v>
      </c>
      <c r="N73" s="1">
        <v>0</v>
      </c>
      <c r="P73" s="1" t="e">
        <f t="shared" si="22"/>
        <v>#VALUE!</v>
      </c>
      <c r="Q73" s="1" t="e">
        <f t="shared" si="23"/>
        <v>#VALUE!</v>
      </c>
      <c r="R73" s="1">
        <f t="shared" si="24"/>
        <v>1300000000</v>
      </c>
      <c r="S73" s="1">
        <f t="shared" si="25"/>
        <v>1800000000</v>
      </c>
      <c r="T73" s="1">
        <f t="shared" si="26"/>
        <v>3000000000</v>
      </c>
      <c r="U73" s="1">
        <f t="shared" si="27"/>
        <v>0</v>
      </c>
      <c r="W73" s="1">
        <f t="shared" si="31"/>
        <v>1525000000</v>
      </c>
      <c r="X73" s="1">
        <f>_xlfn.AGGREGATE(1, 6, P73:U74)</f>
        <v>1546250000</v>
      </c>
      <c r="Y73" s="1">
        <f>_xlfn.AGGREGATE(1, 6, R73:R74)</f>
        <v>1435000000</v>
      </c>
      <c r="Z73" s="1">
        <f>_xlfn.AGGREGATE(7, 6, R73:R74)/SQRT(COUNT(R73:R74))</f>
        <v>135000000</v>
      </c>
    </row>
    <row r="74" spans="1:38" x14ac:dyDescent="0.35">
      <c r="A74" s="1">
        <v>24</v>
      </c>
      <c r="B74" s="1">
        <v>5865</v>
      </c>
      <c r="C74" s="1" t="s">
        <v>30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47</v>
      </c>
      <c r="J74" s="1" t="s">
        <v>47</v>
      </c>
      <c r="K74" s="1">
        <v>157</v>
      </c>
      <c r="L74" s="1">
        <v>17</v>
      </c>
      <c r="M74" s="1">
        <v>3</v>
      </c>
      <c r="N74" s="1">
        <v>0</v>
      </c>
      <c r="P74" s="1" t="e">
        <f t="shared" si="22"/>
        <v>#VALUE!</v>
      </c>
      <c r="Q74" s="1" t="e">
        <f t="shared" si="23"/>
        <v>#VALUE!</v>
      </c>
      <c r="R74" s="1">
        <f t="shared" si="24"/>
        <v>1570000000</v>
      </c>
      <c r="S74" s="1">
        <f t="shared" si="25"/>
        <v>1700000000</v>
      </c>
      <c r="T74" s="1">
        <f t="shared" si="26"/>
        <v>3000000000</v>
      </c>
      <c r="U74" s="1">
        <f t="shared" si="27"/>
        <v>0</v>
      </c>
      <c r="W74" s="1">
        <f t="shared" si="31"/>
        <v>1567500000</v>
      </c>
      <c r="AL74" s="2"/>
    </row>
    <row r="75" spans="1:38" x14ac:dyDescent="0.35">
      <c r="A75" s="1">
        <v>24</v>
      </c>
      <c r="B75" s="1">
        <v>5865</v>
      </c>
      <c r="C75" s="1" t="s">
        <v>30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47</v>
      </c>
      <c r="J75" s="1" t="s">
        <v>47</v>
      </c>
      <c r="K75" s="1">
        <v>131</v>
      </c>
      <c r="L75" s="1">
        <v>20</v>
      </c>
      <c r="M75" s="1">
        <v>3</v>
      </c>
      <c r="N75" s="1">
        <v>0</v>
      </c>
      <c r="P75" s="1" t="e">
        <f t="shared" si="22"/>
        <v>#VALUE!</v>
      </c>
      <c r="Q75" s="1" t="e">
        <f t="shared" si="23"/>
        <v>#VALUE!</v>
      </c>
      <c r="R75" s="1">
        <f t="shared" si="24"/>
        <v>1310000000</v>
      </c>
      <c r="S75" s="1">
        <f t="shared" si="25"/>
        <v>2000000000</v>
      </c>
      <c r="T75" s="1">
        <f t="shared" si="26"/>
        <v>3000000000</v>
      </c>
      <c r="U75" s="1">
        <f t="shared" si="27"/>
        <v>0</v>
      </c>
      <c r="W75" s="1">
        <f t="shared" si="31"/>
        <v>1577500000</v>
      </c>
      <c r="X75" s="1">
        <f>_xlfn.AGGREGATE(1, 6, P75:U76)</f>
        <v>1341250000</v>
      </c>
      <c r="Y75" s="1">
        <f>_xlfn.AGGREGATE(1, 6, R75:R76)</f>
        <v>1265000000</v>
      </c>
      <c r="Z75" s="1">
        <f>_xlfn.AGGREGATE(7, 6, R75:R76)/SQRT(COUNT(R75:R76))</f>
        <v>45000000</v>
      </c>
    </row>
    <row r="76" spans="1:38" x14ac:dyDescent="0.35">
      <c r="A76" s="1">
        <v>24</v>
      </c>
      <c r="B76" s="1">
        <v>5865</v>
      </c>
      <c r="C76" s="1" t="s">
        <v>30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47</v>
      </c>
      <c r="J76" s="1" t="s">
        <v>47</v>
      </c>
      <c r="K76" s="1">
        <v>122</v>
      </c>
      <c r="L76" s="1">
        <v>12</v>
      </c>
      <c r="M76" s="1">
        <v>2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1220000000</v>
      </c>
      <c r="S76" s="1">
        <f t="shared" si="25"/>
        <v>1200000000</v>
      </c>
      <c r="T76" s="1">
        <f t="shared" si="26"/>
        <v>2000000000</v>
      </c>
      <c r="U76" s="1">
        <f t="shared" si="27"/>
        <v>0</v>
      </c>
      <c r="W76" s="1">
        <f t="shared" si="31"/>
        <v>1105000000</v>
      </c>
    </row>
    <row r="77" spans="1:38" x14ac:dyDescent="0.35">
      <c r="A77" s="1">
        <v>24</v>
      </c>
      <c r="B77" s="1">
        <v>5865</v>
      </c>
      <c r="C77" s="1" t="s">
        <v>30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47</v>
      </c>
      <c r="J77" s="1" t="s">
        <v>47</v>
      </c>
      <c r="K77" s="1">
        <v>48</v>
      </c>
      <c r="L77" s="1">
        <v>3</v>
      </c>
      <c r="M77" s="1">
        <v>0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480000000</v>
      </c>
      <c r="S77" s="1">
        <f t="shared" si="25"/>
        <v>300000000</v>
      </c>
      <c r="T77" s="1">
        <f t="shared" si="26"/>
        <v>0</v>
      </c>
      <c r="U77" s="1">
        <f t="shared" si="27"/>
        <v>0</v>
      </c>
      <c r="W77" s="1">
        <f t="shared" si="31"/>
        <v>195000000</v>
      </c>
      <c r="X77" s="1">
        <f>_xlfn.AGGREGATE(1, 6, P77:U78)</f>
        <v>186250000</v>
      </c>
      <c r="Y77" s="1">
        <f>_xlfn.AGGREGATE(1, 6, R77:R78)</f>
        <v>445000000</v>
      </c>
      <c r="Z77" s="1">
        <f>_xlfn.AGGREGATE(7, 6, R77:R78)/SQRT(COUNT(R77:R78))</f>
        <v>35000000</v>
      </c>
    </row>
    <row r="78" spans="1:38" x14ac:dyDescent="0.35">
      <c r="A78" s="1">
        <v>24</v>
      </c>
      <c r="B78" s="1">
        <v>5865</v>
      </c>
      <c r="C78" s="1" t="s">
        <v>30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47</v>
      </c>
      <c r="J78" s="1" t="s">
        <v>47</v>
      </c>
      <c r="K78" s="1">
        <v>41</v>
      </c>
      <c r="L78" s="1">
        <v>3</v>
      </c>
      <c r="M78" s="1">
        <v>0</v>
      </c>
      <c r="N78" s="1">
        <v>0</v>
      </c>
      <c r="P78" s="1" t="e">
        <f t="shared" ref="P78:P80" si="32">I78*100*10^(-1*$I$2)</f>
        <v>#VALUE!</v>
      </c>
      <c r="Q78" s="1" t="e">
        <f t="shared" ref="Q78:Q80" si="33">J78*100*10^(-1*$J$2)</f>
        <v>#VALUE!</v>
      </c>
      <c r="R78" s="1">
        <f t="shared" ref="R78:R80" si="34">K78*100*10^(-1*$K$2)</f>
        <v>410000000</v>
      </c>
      <c r="S78" s="1">
        <f t="shared" ref="S78:S80" si="35">L78*100*10^(-1*$L$2)</f>
        <v>300000000</v>
      </c>
      <c r="T78" s="1">
        <f t="shared" ref="T78:T80" si="36">M78*100*10^(-1*$M$2)</f>
        <v>0</v>
      </c>
      <c r="U78" s="1">
        <f t="shared" ref="U78:U80" si="37">N78*100*10^(-1*$N$2)</f>
        <v>0</v>
      </c>
      <c r="W78" s="1">
        <f t="shared" si="31"/>
        <v>177500000</v>
      </c>
    </row>
    <row r="79" spans="1:38" x14ac:dyDescent="0.35">
      <c r="A79" s="1">
        <v>24</v>
      </c>
      <c r="B79" s="1">
        <v>5865</v>
      </c>
      <c r="C79" s="1" t="s">
        <v>30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47</v>
      </c>
      <c r="J79" s="1">
        <v>102</v>
      </c>
      <c r="K79" s="1">
        <v>12</v>
      </c>
      <c r="L79" s="1">
        <v>0</v>
      </c>
      <c r="M79" s="1">
        <v>0</v>
      </c>
      <c r="N79" s="1">
        <v>0</v>
      </c>
      <c r="P79" s="1" t="e">
        <f t="shared" si="32"/>
        <v>#VALUE!</v>
      </c>
      <c r="Q79" s="1">
        <f t="shared" si="33"/>
        <v>102000000</v>
      </c>
      <c r="R79" s="1">
        <f t="shared" si="34"/>
        <v>120000000</v>
      </c>
      <c r="S79" s="1">
        <f t="shared" si="35"/>
        <v>0</v>
      </c>
      <c r="T79" s="1">
        <f t="shared" si="36"/>
        <v>0</v>
      </c>
      <c r="U79" s="1">
        <f t="shared" si="37"/>
        <v>0</v>
      </c>
      <c r="W79" s="1">
        <f t="shared" si="31"/>
        <v>44400000</v>
      </c>
      <c r="X79" s="1">
        <f>_xlfn.AGGREGATE(1, 6, P79:U80)</f>
        <v>55800000</v>
      </c>
      <c r="Y79" s="1">
        <f>_xlfn.AGGREGATE(1, 6, Q79:Q80)</f>
        <v>89000000</v>
      </c>
      <c r="Z79" s="1">
        <f>_xlfn.AGGREGATE(7, 6, Q79:Q80)/SQRT(COUNT(Q79:Q80))</f>
        <v>13000000</v>
      </c>
      <c r="AL79" s="2"/>
    </row>
    <row r="80" spans="1:38" x14ac:dyDescent="0.35">
      <c r="A80" s="1">
        <v>24</v>
      </c>
      <c r="B80" s="1">
        <v>5865</v>
      </c>
      <c r="C80" s="1" t="s">
        <v>30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47</v>
      </c>
      <c r="J80" s="1">
        <v>76</v>
      </c>
      <c r="K80" s="1">
        <v>6</v>
      </c>
      <c r="L80" s="1">
        <v>2</v>
      </c>
      <c r="M80" s="1">
        <v>0</v>
      </c>
      <c r="N80" s="1">
        <v>0</v>
      </c>
      <c r="P80" s="1" t="e">
        <f t="shared" si="32"/>
        <v>#VALUE!</v>
      </c>
      <c r="Q80" s="1">
        <f t="shared" si="33"/>
        <v>76000000</v>
      </c>
      <c r="R80" s="1">
        <f t="shared" si="34"/>
        <v>60000000</v>
      </c>
      <c r="S80" s="1">
        <f t="shared" si="35"/>
        <v>200000000</v>
      </c>
      <c r="T80" s="1">
        <f t="shared" si="36"/>
        <v>0</v>
      </c>
      <c r="U80" s="1">
        <f t="shared" si="37"/>
        <v>0</v>
      </c>
      <c r="W80" s="1">
        <f t="shared" si="31"/>
        <v>67200000</v>
      </c>
    </row>
    <row r="82" spans="1:33" x14ac:dyDescent="0.35">
      <c r="A82" s="1" t="s">
        <v>10</v>
      </c>
      <c r="AG82" s="2"/>
    </row>
    <row r="83" spans="1:33" x14ac:dyDescent="0.35">
      <c r="A83" s="1" t="s">
        <v>1</v>
      </c>
      <c r="B83" s="1" t="s">
        <v>5</v>
      </c>
      <c r="C83" s="1" t="s">
        <v>6</v>
      </c>
      <c r="D83" s="1" t="s">
        <v>9</v>
      </c>
      <c r="E83" s="1" t="s">
        <v>14</v>
      </c>
      <c r="F83" s="1" t="s">
        <v>15</v>
      </c>
      <c r="G83" s="1" t="s">
        <v>12</v>
      </c>
      <c r="H83" s="1" t="s">
        <v>31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13</v>
      </c>
      <c r="Y83" s="1" t="s">
        <v>16</v>
      </c>
      <c r="Z83" s="1" t="s">
        <v>17</v>
      </c>
    </row>
    <row r="84" spans="1:33" x14ac:dyDescent="0.35">
      <c r="A84" s="1">
        <v>0</v>
      </c>
      <c r="B84" s="1" t="s">
        <v>7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47</v>
      </c>
      <c r="J84" s="1" t="s">
        <v>47</v>
      </c>
      <c r="K84" s="1">
        <v>110</v>
      </c>
      <c r="L84" s="1">
        <v>15</v>
      </c>
      <c r="M84" s="1">
        <v>1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1100000000</v>
      </c>
      <c r="S84" s="1">
        <f>L84*100*10^(-1*$L$2)</f>
        <v>1500000000</v>
      </c>
      <c r="T84" s="1">
        <f>M84*100*10^(-1*$M$2)</f>
        <v>1000000000</v>
      </c>
      <c r="U84" s="1">
        <f>N84*100*10^(-1*$N$2)</f>
        <v>0</v>
      </c>
      <c r="W84" s="1">
        <f>_xlfn.AGGREGATE(1, 6, P84:U84)</f>
        <v>900000000</v>
      </c>
      <c r="X84" s="1">
        <f>_xlfn.AGGREGATE(1, 6, P84:U85)</f>
        <v>3721250000</v>
      </c>
      <c r="Y84" s="1">
        <f>_xlfn.AGGREGATE(1, 6, R84:R85)</f>
        <v>1285000000</v>
      </c>
      <c r="Z84" s="1">
        <f>_xlfn.AGGREGATE(7, 6, R84:R85)/SQRT(COUNT(R84:R85))</f>
        <v>185000000</v>
      </c>
    </row>
    <row r="85" spans="1:33" x14ac:dyDescent="0.35">
      <c r="A85" s="1">
        <v>0</v>
      </c>
      <c r="B85" s="1" t="s">
        <v>7</v>
      </c>
      <c r="C85" s="1" t="s">
        <v>30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47</v>
      </c>
      <c r="J85" s="1" t="s">
        <v>47</v>
      </c>
      <c r="K85" s="1">
        <v>147</v>
      </c>
      <c r="L85" s="1">
        <v>17</v>
      </c>
      <c r="M85" s="1">
        <v>3</v>
      </c>
      <c r="N85" s="1">
        <v>2</v>
      </c>
      <c r="P85" s="1" t="e">
        <f t="shared" ref="P85:P99" si="38">I85*100*10^(-1*$I$2)</f>
        <v>#VALUE!</v>
      </c>
      <c r="Q85" s="1" t="e">
        <f t="shared" ref="Q85:Q148" si="39">J85*100*10^(-1*$J$2)</f>
        <v>#VALUE!</v>
      </c>
      <c r="R85" s="1">
        <f>K85*100*10^(-1*$K$2)</f>
        <v>1470000000</v>
      </c>
      <c r="S85" s="1">
        <f>L85*100*10^(-1*$L$2)</f>
        <v>1700000000</v>
      </c>
      <c r="T85" s="1">
        <f>M85*100*10^(-1*$M$2)</f>
        <v>3000000000</v>
      </c>
      <c r="U85" s="1">
        <f>N85*100*10^(-1*$N$2)</f>
        <v>20000000000</v>
      </c>
      <c r="W85" s="1">
        <f>_xlfn.AGGREGATE(1, 6, P85:U85)</f>
        <v>6542500000</v>
      </c>
    </row>
    <row r="86" spans="1:33" x14ac:dyDescent="0.35">
      <c r="A86" s="1">
        <v>0</v>
      </c>
      <c r="B86" s="1">
        <v>5833</v>
      </c>
      <c r="C86" s="1" t="s">
        <v>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8"/>
        <v>0</v>
      </c>
      <c r="Q86" s="1">
        <f t="shared" si="39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5833</v>
      </c>
      <c r="C87" s="1" t="s">
        <v>7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8"/>
        <v>0</v>
      </c>
      <c r="Q87" s="1">
        <f t="shared" si="39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0">_xlfn.AGGREGATE(1, 6, P87:U87)</f>
        <v>0</v>
      </c>
    </row>
    <row r="88" spans="1:33" x14ac:dyDescent="0.35">
      <c r="A88" s="1">
        <v>0</v>
      </c>
      <c r="B88" s="1">
        <v>5865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8"/>
        <v>0</v>
      </c>
      <c r="Q88" s="1">
        <f t="shared" si="39"/>
        <v>0</v>
      </c>
      <c r="R88" s="1">
        <f t="shared" ref="R88:R91" si="41">K88*100*10^(-1*$K$2)</f>
        <v>0</v>
      </c>
      <c r="S88" s="1">
        <f t="shared" ref="S88:S151" si="42">L88*100*10^(-1*$L$2)</f>
        <v>0</v>
      </c>
      <c r="T88" s="1">
        <f t="shared" ref="T88:T151" si="43">M88*100*10^(-1*$M$2)</f>
        <v>0</v>
      </c>
      <c r="U88" s="1">
        <f t="shared" ref="U88:U151" si="44">N88*100*10^(-1*$N$2)</f>
        <v>0</v>
      </c>
      <c r="W88" s="1">
        <f t="shared" si="40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>
        <v>5865</v>
      </c>
      <c r="C89" s="1" t="s">
        <v>7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8"/>
        <v>0</v>
      </c>
      <c r="Q89" s="1">
        <f t="shared" si="39"/>
        <v>0</v>
      </c>
      <c r="R89" s="1">
        <f t="shared" si="41"/>
        <v>0</v>
      </c>
      <c r="S89" s="1">
        <f t="shared" si="42"/>
        <v>0</v>
      </c>
      <c r="T89" s="1">
        <f t="shared" si="43"/>
        <v>0</v>
      </c>
      <c r="U89" s="1">
        <f t="shared" si="44"/>
        <v>0</v>
      </c>
      <c r="W89" s="1">
        <f t="shared" si="40"/>
        <v>0</v>
      </c>
    </row>
    <row r="90" spans="1:33" x14ac:dyDescent="0.35">
      <c r="A90" s="1">
        <v>0</v>
      </c>
      <c r="B90" s="1">
        <v>5833</v>
      </c>
      <c r="C90" s="1" t="s">
        <v>30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47</v>
      </c>
      <c r="J90" s="1" t="s">
        <v>47</v>
      </c>
      <c r="K90" s="1">
        <v>57</v>
      </c>
      <c r="L90" s="1">
        <v>7</v>
      </c>
      <c r="M90" s="1">
        <v>0</v>
      </c>
      <c r="N90" s="1">
        <v>0</v>
      </c>
      <c r="P90" s="1" t="e">
        <f t="shared" si="38"/>
        <v>#VALUE!</v>
      </c>
      <c r="Q90" s="1" t="e">
        <f t="shared" si="39"/>
        <v>#VALUE!</v>
      </c>
      <c r="R90" s="1">
        <f t="shared" si="41"/>
        <v>570000000</v>
      </c>
      <c r="S90" s="1">
        <f t="shared" si="42"/>
        <v>700000000</v>
      </c>
      <c r="T90" s="1">
        <f t="shared" si="43"/>
        <v>0</v>
      </c>
      <c r="U90" s="1">
        <f t="shared" si="44"/>
        <v>0</v>
      </c>
      <c r="W90" s="1">
        <f t="shared" si="40"/>
        <v>317500000</v>
      </c>
      <c r="X90" s="1">
        <f>_xlfn.AGGREGATE(1, 6, P90:U91)</f>
        <v>556250000</v>
      </c>
      <c r="Y90" s="1">
        <f>_xlfn.AGGREGATE(1, 6, R90:R91)</f>
        <v>675000000</v>
      </c>
      <c r="Z90" s="1">
        <f>_xlfn.AGGREGATE(7, 6, R90:R91)/SQRT(COUNT(R90:R91))</f>
        <v>105000000</v>
      </c>
    </row>
    <row r="91" spans="1:33" x14ac:dyDescent="0.35">
      <c r="A91" s="1">
        <v>0</v>
      </c>
      <c r="B91" s="1">
        <v>5833</v>
      </c>
      <c r="C91" s="1" t="s">
        <v>30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47</v>
      </c>
      <c r="J91" s="1" t="s">
        <v>47</v>
      </c>
      <c r="K91" s="1">
        <v>78</v>
      </c>
      <c r="L91" s="1">
        <v>14</v>
      </c>
      <c r="M91" s="1">
        <v>1</v>
      </c>
      <c r="N91" s="1">
        <v>0</v>
      </c>
      <c r="P91" s="1" t="e">
        <f t="shared" si="38"/>
        <v>#VALUE!</v>
      </c>
      <c r="Q91" s="1" t="e">
        <f t="shared" si="39"/>
        <v>#VALUE!</v>
      </c>
      <c r="R91" s="1">
        <f t="shared" si="41"/>
        <v>780000000</v>
      </c>
      <c r="S91" s="1">
        <f t="shared" si="42"/>
        <v>1400000000</v>
      </c>
      <c r="T91" s="1">
        <f t="shared" si="43"/>
        <v>1000000000</v>
      </c>
      <c r="U91" s="1">
        <f t="shared" si="44"/>
        <v>0</v>
      </c>
      <c r="W91" s="1">
        <f t="shared" si="40"/>
        <v>795000000</v>
      </c>
    </row>
    <row r="92" spans="1:33" x14ac:dyDescent="0.35">
      <c r="A92" s="1">
        <v>0</v>
      </c>
      <c r="B92" s="1">
        <v>5833</v>
      </c>
      <c r="C92" s="1" t="s">
        <v>30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47</v>
      </c>
      <c r="J92" s="1" t="s">
        <v>47</v>
      </c>
      <c r="K92" s="1">
        <v>66</v>
      </c>
      <c r="L92" s="1">
        <v>8</v>
      </c>
      <c r="M92" s="1">
        <v>1</v>
      </c>
      <c r="N92" s="1">
        <v>0</v>
      </c>
      <c r="P92" s="1" t="e">
        <f t="shared" si="38"/>
        <v>#VALUE!</v>
      </c>
      <c r="Q92" s="1" t="e">
        <f t="shared" si="39"/>
        <v>#VALUE!</v>
      </c>
      <c r="R92" s="1">
        <f>K92*100*10^(-1*$K$2)</f>
        <v>660000000</v>
      </c>
      <c r="S92" s="1">
        <f t="shared" si="42"/>
        <v>800000000</v>
      </c>
      <c r="T92" s="1">
        <f t="shared" si="43"/>
        <v>1000000000</v>
      </c>
      <c r="U92" s="1">
        <f t="shared" si="44"/>
        <v>0</v>
      </c>
      <c r="W92" s="1">
        <f t="shared" si="40"/>
        <v>615000000</v>
      </c>
      <c r="X92" s="1">
        <f>_xlfn.AGGREGATE(1, 6, P92:U93)</f>
        <v>457500000</v>
      </c>
      <c r="Y92" s="1">
        <f>_xlfn.AGGREGATE(1, 6, R92:R93)</f>
        <v>630000000</v>
      </c>
      <c r="Z92" s="1">
        <f>_xlfn.AGGREGATE(7, 6, R92:R93)/SQRT(COUNT(R92:R93))</f>
        <v>29999999.999999996</v>
      </c>
    </row>
    <row r="93" spans="1:33" x14ac:dyDescent="0.35">
      <c r="A93" s="1">
        <v>0</v>
      </c>
      <c r="B93" s="1">
        <v>5833</v>
      </c>
      <c r="C93" s="1" t="s">
        <v>30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47</v>
      </c>
      <c r="J93" s="1" t="s">
        <v>47</v>
      </c>
      <c r="K93" s="1">
        <v>60</v>
      </c>
      <c r="L93" s="1">
        <v>6</v>
      </c>
      <c r="M93" s="1">
        <v>0</v>
      </c>
      <c r="N93" s="1">
        <v>0</v>
      </c>
      <c r="P93" s="1" t="e">
        <f t="shared" si="38"/>
        <v>#VALUE!</v>
      </c>
      <c r="Q93" s="1" t="e">
        <f t="shared" si="39"/>
        <v>#VALUE!</v>
      </c>
      <c r="R93" s="1">
        <f t="shared" ref="R93:R156" si="45">K93*100*10^(-1*$K$2)</f>
        <v>600000000</v>
      </c>
      <c r="S93" s="1">
        <f t="shared" si="42"/>
        <v>600000000</v>
      </c>
      <c r="T93" s="1">
        <f t="shared" si="43"/>
        <v>0</v>
      </c>
      <c r="U93" s="1">
        <f t="shared" si="44"/>
        <v>0</v>
      </c>
      <c r="W93" s="1">
        <f t="shared" si="40"/>
        <v>300000000</v>
      </c>
    </row>
    <row r="94" spans="1:33" x14ac:dyDescent="0.35">
      <c r="A94" s="1">
        <v>0</v>
      </c>
      <c r="B94" s="1">
        <v>5833</v>
      </c>
      <c r="C94" s="1" t="s">
        <v>30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47</v>
      </c>
      <c r="J94" s="1" t="s">
        <v>47</v>
      </c>
      <c r="K94" s="1">
        <v>74</v>
      </c>
      <c r="L94" s="1">
        <v>10</v>
      </c>
      <c r="M94" s="1">
        <v>1</v>
      </c>
      <c r="N94" s="1">
        <v>0</v>
      </c>
      <c r="P94" s="1" t="e">
        <f t="shared" si="38"/>
        <v>#VALUE!</v>
      </c>
      <c r="Q94" s="1" t="e">
        <f t="shared" si="39"/>
        <v>#VALUE!</v>
      </c>
      <c r="R94" s="1">
        <f t="shared" si="45"/>
        <v>740000000</v>
      </c>
      <c r="S94" s="1">
        <f t="shared" si="42"/>
        <v>1000000000</v>
      </c>
      <c r="T94" s="1">
        <f t="shared" si="43"/>
        <v>1000000000</v>
      </c>
      <c r="U94" s="1">
        <f t="shared" si="44"/>
        <v>0</v>
      </c>
      <c r="W94" s="1">
        <f t="shared" si="40"/>
        <v>685000000</v>
      </c>
      <c r="X94" s="1">
        <f>_xlfn.AGGREGATE(1, 6, P94:U95)</f>
        <v>742500000</v>
      </c>
      <c r="Y94" s="1">
        <f>_xlfn.AGGREGATE(1, 6, R94:R95)</f>
        <v>670000000</v>
      </c>
      <c r="Z94" s="1">
        <f>_xlfn.AGGREGATE(7, 6, R94:R95)/SQRT(COUNT(R94:R95))</f>
        <v>70000000</v>
      </c>
    </row>
    <row r="95" spans="1:33" x14ac:dyDescent="0.35">
      <c r="A95" s="1">
        <v>0</v>
      </c>
      <c r="B95" s="1">
        <v>5833</v>
      </c>
      <c r="C95" s="1" t="s">
        <v>30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47</v>
      </c>
      <c r="J95" s="1" t="s">
        <v>47</v>
      </c>
      <c r="K95" s="1">
        <v>60</v>
      </c>
      <c r="L95" s="1">
        <v>6</v>
      </c>
      <c r="M95" s="1">
        <v>2</v>
      </c>
      <c r="N95" s="1">
        <v>0</v>
      </c>
      <c r="P95" s="1" t="e">
        <f t="shared" si="38"/>
        <v>#VALUE!</v>
      </c>
      <c r="Q95" s="1" t="e">
        <f t="shared" si="39"/>
        <v>#VALUE!</v>
      </c>
      <c r="R95" s="1">
        <f t="shared" si="45"/>
        <v>600000000</v>
      </c>
      <c r="S95" s="1">
        <f t="shared" si="42"/>
        <v>600000000</v>
      </c>
      <c r="T95" s="1">
        <f t="shared" si="43"/>
        <v>2000000000</v>
      </c>
      <c r="U95" s="1">
        <f t="shared" si="44"/>
        <v>0</v>
      </c>
      <c r="W95" s="1">
        <f t="shared" si="40"/>
        <v>800000000</v>
      </c>
    </row>
    <row r="96" spans="1:33" x14ac:dyDescent="0.35">
      <c r="A96" s="1">
        <v>0</v>
      </c>
      <c r="B96" s="1">
        <v>5865</v>
      </c>
      <c r="C96" s="1" t="s">
        <v>30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47</v>
      </c>
      <c r="J96" s="1" t="s">
        <v>47</v>
      </c>
      <c r="K96" s="1">
        <v>57</v>
      </c>
      <c r="L96" s="1">
        <v>8</v>
      </c>
      <c r="M96" s="1">
        <v>1</v>
      </c>
      <c r="N96" s="1">
        <v>0</v>
      </c>
      <c r="P96" s="1" t="e">
        <f t="shared" si="38"/>
        <v>#VALUE!</v>
      </c>
      <c r="Q96" s="1" t="e">
        <f t="shared" si="39"/>
        <v>#VALUE!</v>
      </c>
      <c r="R96" s="1">
        <f t="shared" si="45"/>
        <v>570000000</v>
      </c>
      <c r="S96" s="1">
        <f t="shared" si="42"/>
        <v>800000000</v>
      </c>
      <c r="T96" s="1">
        <f t="shared" si="43"/>
        <v>1000000000</v>
      </c>
      <c r="U96" s="1">
        <f t="shared" si="44"/>
        <v>0</v>
      </c>
      <c r="W96" s="1">
        <f t="shared" si="40"/>
        <v>592500000</v>
      </c>
      <c r="X96" s="1">
        <f>_xlfn.AGGREGATE(1, 6, P96:U97)</f>
        <v>483750000</v>
      </c>
      <c r="Y96" s="1">
        <f>_xlfn.AGGREGATE(1, 6, R96:R97)</f>
        <v>685000000</v>
      </c>
      <c r="Z96" s="1">
        <f>_xlfn.AGGREGATE(7, 6, R96:R97)/SQRT(COUNT(R96:R97))</f>
        <v>114999999.99999999</v>
      </c>
    </row>
    <row r="97" spans="1:26" x14ac:dyDescent="0.35">
      <c r="A97" s="1">
        <v>0</v>
      </c>
      <c r="B97" s="1">
        <v>5865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47</v>
      </c>
      <c r="J97" s="1" t="s">
        <v>47</v>
      </c>
      <c r="K97" s="1">
        <v>80</v>
      </c>
      <c r="L97" s="1">
        <v>7</v>
      </c>
      <c r="M97" s="1">
        <v>0</v>
      </c>
      <c r="N97" s="1">
        <v>0</v>
      </c>
      <c r="P97" s="1" t="e">
        <f t="shared" si="38"/>
        <v>#VALUE!</v>
      </c>
      <c r="Q97" s="1" t="e">
        <f t="shared" si="39"/>
        <v>#VALUE!</v>
      </c>
      <c r="R97" s="1">
        <f t="shared" si="45"/>
        <v>800000000</v>
      </c>
      <c r="S97" s="1">
        <f t="shared" si="42"/>
        <v>700000000</v>
      </c>
      <c r="T97" s="1">
        <f t="shared" si="43"/>
        <v>0</v>
      </c>
      <c r="U97" s="1">
        <f t="shared" si="44"/>
        <v>0</v>
      </c>
      <c r="W97" s="1">
        <f t="shared" si="40"/>
        <v>375000000</v>
      </c>
    </row>
    <row r="98" spans="1:26" x14ac:dyDescent="0.35">
      <c r="A98" s="1">
        <v>0</v>
      </c>
      <c r="B98" s="1">
        <v>5865</v>
      </c>
      <c r="C98" s="1" t="s">
        <v>30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47</v>
      </c>
      <c r="J98" s="1" t="s">
        <v>47</v>
      </c>
      <c r="K98" s="1">
        <v>66</v>
      </c>
      <c r="L98" s="1">
        <v>9</v>
      </c>
      <c r="M98" s="1">
        <v>0</v>
      </c>
      <c r="N98" s="1">
        <v>0</v>
      </c>
      <c r="P98" s="1" t="e">
        <f t="shared" si="38"/>
        <v>#VALUE!</v>
      </c>
      <c r="Q98" s="1" t="e">
        <f t="shared" si="39"/>
        <v>#VALUE!</v>
      </c>
      <c r="R98" s="1">
        <f t="shared" si="45"/>
        <v>660000000</v>
      </c>
      <c r="S98" s="1">
        <f t="shared" si="42"/>
        <v>900000000</v>
      </c>
      <c r="T98" s="1">
        <f t="shared" si="43"/>
        <v>0</v>
      </c>
      <c r="U98" s="1">
        <f t="shared" si="44"/>
        <v>0</v>
      </c>
      <c r="W98" s="1">
        <f t="shared" si="40"/>
        <v>390000000</v>
      </c>
      <c r="X98" s="1">
        <f>_xlfn.AGGREGATE(1, 6, P98:U99)</f>
        <v>376250000</v>
      </c>
      <c r="Y98" s="1">
        <f>_xlfn.AGGREGATE(1, 6, R98:R99)</f>
        <v>655000000</v>
      </c>
      <c r="Z98" s="1">
        <f>_xlfn.AGGREGATE(7, 6, R98:R99)/SQRT(COUNT(R98:R99))</f>
        <v>4999999.9999999991</v>
      </c>
    </row>
    <row r="99" spans="1:26" x14ac:dyDescent="0.35">
      <c r="A99" s="1">
        <v>0</v>
      </c>
      <c r="B99" s="1">
        <v>5865</v>
      </c>
      <c r="C99" s="1" t="s">
        <v>30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47</v>
      </c>
      <c r="J99" s="1" t="s">
        <v>47</v>
      </c>
      <c r="K99" s="1">
        <v>65</v>
      </c>
      <c r="L99" s="1">
        <v>8</v>
      </c>
      <c r="M99" s="1">
        <v>0</v>
      </c>
      <c r="N99" s="1">
        <v>0</v>
      </c>
      <c r="P99" s="1" t="e">
        <f t="shared" si="38"/>
        <v>#VALUE!</v>
      </c>
      <c r="Q99" s="1" t="e">
        <f t="shared" si="39"/>
        <v>#VALUE!</v>
      </c>
      <c r="R99" s="1">
        <f t="shared" si="45"/>
        <v>650000000</v>
      </c>
      <c r="S99" s="1">
        <f t="shared" si="42"/>
        <v>800000000</v>
      </c>
      <c r="T99" s="1">
        <f t="shared" si="43"/>
        <v>0</v>
      </c>
      <c r="U99" s="1">
        <f t="shared" si="44"/>
        <v>0</v>
      </c>
      <c r="W99" s="1">
        <f t="shared" si="40"/>
        <v>362500000</v>
      </c>
    </row>
    <row r="100" spans="1:26" x14ac:dyDescent="0.35">
      <c r="A100" s="1">
        <v>0</v>
      </c>
      <c r="B100" s="1">
        <v>5865</v>
      </c>
      <c r="C100" s="1" t="s">
        <v>30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47</v>
      </c>
      <c r="J100" s="1" t="s">
        <v>47</v>
      </c>
      <c r="K100" s="1">
        <v>64</v>
      </c>
      <c r="L100" s="1">
        <v>7</v>
      </c>
      <c r="M100" s="1">
        <v>0</v>
      </c>
      <c r="N100" s="1">
        <v>0</v>
      </c>
      <c r="P100" s="1" t="e">
        <f>I100*100*10^(-1*$I$2)</f>
        <v>#VALUE!</v>
      </c>
      <c r="Q100" s="1" t="e">
        <f t="shared" si="39"/>
        <v>#VALUE!</v>
      </c>
      <c r="R100" s="1">
        <f t="shared" si="45"/>
        <v>640000000</v>
      </c>
      <c r="S100" s="1">
        <f t="shared" si="42"/>
        <v>700000000</v>
      </c>
      <c r="T100" s="1">
        <f t="shared" si="43"/>
        <v>0</v>
      </c>
      <c r="U100" s="1">
        <f t="shared" si="44"/>
        <v>0</v>
      </c>
      <c r="W100" s="1">
        <f t="shared" si="40"/>
        <v>335000000</v>
      </c>
      <c r="X100" s="1">
        <f>_xlfn.AGGREGATE(1, 6, P100:U101)</f>
        <v>590000000</v>
      </c>
      <c r="Y100" s="1">
        <f>_xlfn.AGGREGATE(1, 6, R100:R101)</f>
        <v>760000000</v>
      </c>
      <c r="Z100" s="1">
        <f>_xlfn.AGGREGATE(7, 6, R100:R101)/SQRT(COUNT(R100:R101))</f>
        <v>119999999.99999999</v>
      </c>
    </row>
    <row r="101" spans="1:26" x14ac:dyDescent="0.35">
      <c r="A101" s="1">
        <v>0</v>
      </c>
      <c r="B101" s="1">
        <v>5865</v>
      </c>
      <c r="C101" s="1" t="s">
        <v>30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47</v>
      </c>
      <c r="J101" s="1" t="s">
        <v>47</v>
      </c>
      <c r="K101" s="1">
        <v>88</v>
      </c>
      <c r="L101" s="1">
        <v>5</v>
      </c>
      <c r="M101" s="1">
        <v>2</v>
      </c>
      <c r="N101" s="1">
        <v>0</v>
      </c>
      <c r="P101" s="1" t="e">
        <f t="shared" ref="P101:P161" si="46">I101*100*10^(-1*$I$2)</f>
        <v>#VALUE!</v>
      </c>
      <c r="Q101" s="1" t="e">
        <f t="shared" si="39"/>
        <v>#VALUE!</v>
      </c>
      <c r="R101" s="1">
        <f t="shared" si="45"/>
        <v>880000000</v>
      </c>
      <c r="S101" s="1">
        <f t="shared" si="42"/>
        <v>500000000</v>
      </c>
      <c r="T101" s="1">
        <f t="shared" si="43"/>
        <v>2000000000</v>
      </c>
      <c r="U101" s="1">
        <f t="shared" si="44"/>
        <v>0</v>
      </c>
      <c r="W101" s="1">
        <f t="shared" si="40"/>
        <v>845000000</v>
      </c>
    </row>
    <row r="102" spans="1:26" x14ac:dyDescent="0.35">
      <c r="A102" s="1">
        <v>24</v>
      </c>
      <c r="B102" s="1">
        <v>5833</v>
      </c>
      <c r="C102" s="1" t="s">
        <v>30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47</v>
      </c>
      <c r="J102" s="1" t="s">
        <v>47</v>
      </c>
      <c r="K102" s="1">
        <v>33</v>
      </c>
      <c r="L102" s="1">
        <v>2</v>
      </c>
      <c r="M102" s="1">
        <v>0</v>
      </c>
      <c r="N102" s="1">
        <v>0</v>
      </c>
      <c r="P102" s="1" t="e">
        <f t="shared" si="46"/>
        <v>#VALUE!</v>
      </c>
      <c r="Q102" s="1" t="e">
        <f t="shared" si="39"/>
        <v>#VALUE!</v>
      </c>
      <c r="R102" s="1">
        <f t="shared" si="45"/>
        <v>330000000</v>
      </c>
      <c r="S102" s="1">
        <f t="shared" si="42"/>
        <v>200000000</v>
      </c>
      <c r="T102" s="1">
        <f t="shared" si="43"/>
        <v>0</v>
      </c>
      <c r="U102" s="1">
        <f t="shared" si="44"/>
        <v>0</v>
      </c>
      <c r="W102" s="1">
        <f t="shared" si="40"/>
        <v>132500000</v>
      </c>
      <c r="X102" s="1">
        <f>_xlfn.AGGREGATE(1, 6, P102:U103)</f>
        <v>146250000</v>
      </c>
      <c r="Y102" s="1">
        <f>_xlfn.AGGREGATE(1, 6, R102:R103)</f>
        <v>335000000</v>
      </c>
      <c r="Z102" s="1">
        <f>_xlfn.AGGREGATE(7, 6, R102:R103)/SQRT(COUNT(R102:R103))</f>
        <v>4999999.9999999991</v>
      </c>
    </row>
    <row r="103" spans="1:26" x14ac:dyDescent="0.35">
      <c r="A103" s="1">
        <v>24</v>
      </c>
      <c r="B103" s="1">
        <v>5833</v>
      </c>
      <c r="C103" s="1" t="s">
        <v>30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47</v>
      </c>
      <c r="J103" s="1" t="s">
        <v>47</v>
      </c>
      <c r="K103" s="1">
        <v>34</v>
      </c>
      <c r="L103" s="1">
        <v>3</v>
      </c>
      <c r="M103" s="1">
        <v>0</v>
      </c>
      <c r="N103" s="1">
        <v>0</v>
      </c>
      <c r="P103" s="1" t="e">
        <f t="shared" si="46"/>
        <v>#VALUE!</v>
      </c>
      <c r="Q103" s="1" t="e">
        <f t="shared" si="39"/>
        <v>#VALUE!</v>
      </c>
      <c r="R103" s="1">
        <f t="shared" si="45"/>
        <v>340000000</v>
      </c>
      <c r="S103" s="1">
        <f t="shared" si="42"/>
        <v>300000000</v>
      </c>
      <c r="T103" s="1">
        <f t="shared" si="43"/>
        <v>0</v>
      </c>
      <c r="U103" s="1">
        <f t="shared" si="44"/>
        <v>0</v>
      </c>
      <c r="W103" s="1">
        <f t="shared" si="40"/>
        <v>160000000</v>
      </c>
    </row>
    <row r="104" spans="1:26" x14ac:dyDescent="0.35">
      <c r="A104" s="1">
        <v>24</v>
      </c>
      <c r="B104" s="1">
        <v>5833</v>
      </c>
      <c r="C104" s="1" t="s">
        <v>30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47</v>
      </c>
      <c r="J104" s="1" t="s">
        <v>47</v>
      </c>
      <c r="K104" s="1">
        <v>80</v>
      </c>
      <c r="L104" s="1">
        <v>3</v>
      </c>
      <c r="M104" s="1">
        <v>3</v>
      </c>
      <c r="N104" s="1">
        <v>0</v>
      </c>
      <c r="P104" s="1" t="e">
        <f t="shared" si="46"/>
        <v>#VALUE!</v>
      </c>
      <c r="Q104" s="1" t="e">
        <f t="shared" si="39"/>
        <v>#VALUE!</v>
      </c>
      <c r="R104" s="1">
        <f t="shared" si="45"/>
        <v>800000000</v>
      </c>
      <c r="S104" s="1">
        <f t="shared" si="42"/>
        <v>300000000</v>
      </c>
      <c r="T104" s="1">
        <f t="shared" si="43"/>
        <v>3000000000</v>
      </c>
      <c r="U104" s="1">
        <f t="shared" si="44"/>
        <v>0</v>
      </c>
      <c r="W104" s="1">
        <f t="shared" si="40"/>
        <v>1025000000</v>
      </c>
      <c r="X104" s="1">
        <f>_xlfn.AGGREGATE(1, 6, P104:U105)</f>
        <v>796250000</v>
      </c>
      <c r="Y104" s="1">
        <f>_xlfn.AGGREGATE(1, 6, R104:R105)</f>
        <v>835000000</v>
      </c>
      <c r="Z104" s="1">
        <f>_xlfn.AGGREGATE(7, 6, R104:R105)/SQRT(COUNT(R104:R105))</f>
        <v>35000000</v>
      </c>
    </row>
    <row r="105" spans="1:26" x14ac:dyDescent="0.35">
      <c r="A105" s="1">
        <v>24</v>
      </c>
      <c r="B105" s="1">
        <v>5833</v>
      </c>
      <c r="C105" s="1" t="s">
        <v>30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47</v>
      </c>
      <c r="J105" s="1" t="s">
        <v>47</v>
      </c>
      <c r="K105" s="1">
        <v>87</v>
      </c>
      <c r="L105" s="1">
        <v>14</v>
      </c>
      <c r="M105" s="1">
        <v>0</v>
      </c>
      <c r="N105" s="1">
        <v>0</v>
      </c>
      <c r="P105" s="1" t="e">
        <f t="shared" si="46"/>
        <v>#VALUE!</v>
      </c>
      <c r="Q105" s="1" t="e">
        <f t="shared" si="39"/>
        <v>#VALUE!</v>
      </c>
      <c r="R105" s="1">
        <f t="shared" si="45"/>
        <v>870000000</v>
      </c>
      <c r="S105" s="1">
        <f t="shared" si="42"/>
        <v>1400000000</v>
      </c>
      <c r="T105" s="1">
        <f t="shared" si="43"/>
        <v>0</v>
      </c>
      <c r="U105" s="1">
        <f t="shared" si="44"/>
        <v>0</v>
      </c>
      <c r="W105" s="1">
        <f t="shared" si="40"/>
        <v>567500000</v>
      </c>
    </row>
    <row r="106" spans="1:26" x14ac:dyDescent="0.35">
      <c r="A106" s="1">
        <v>24</v>
      </c>
      <c r="B106" s="1">
        <v>5833</v>
      </c>
      <c r="C106" s="1" t="s">
        <v>30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47</v>
      </c>
      <c r="J106" s="1">
        <v>150</v>
      </c>
      <c r="K106" s="1">
        <v>7</v>
      </c>
      <c r="L106" s="1">
        <v>2</v>
      </c>
      <c r="M106" s="1">
        <v>1</v>
      </c>
      <c r="P106" s="1" t="e">
        <f t="shared" si="46"/>
        <v>#VALUE!</v>
      </c>
      <c r="Q106" s="1">
        <f t="shared" si="39"/>
        <v>150000000</v>
      </c>
      <c r="R106" s="1">
        <f t="shared" si="45"/>
        <v>70000000</v>
      </c>
      <c r="S106" s="1">
        <f t="shared" si="42"/>
        <v>200000000</v>
      </c>
      <c r="T106" s="1">
        <f t="shared" si="43"/>
        <v>1000000000</v>
      </c>
      <c r="U106" s="1">
        <f t="shared" si="44"/>
        <v>0</v>
      </c>
      <c r="W106" s="1">
        <f t="shared" si="40"/>
        <v>284000000</v>
      </c>
      <c r="X106" s="1">
        <f>_xlfn.AGGREGATE(1, 6, P106:U107)</f>
        <v>183700000</v>
      </c>
      <c r="Y106" s="1">
        <f>_xlfn.AGGREGATE(1, 6, Q106:Q107)</f>
        <v>143500000</v>
      </c>
      <c r="Z106" s="1">
        <f>_xlfn.AGGREGATE(7, 6, Q106:Q107)/SQRT(COUNT(Q106:Q107))</f>
        <v>6500000</v>
      </c>
    </row>
    <row r="107" spans="1:26" x14ac:dyDescent="0.35">
      <c r="A107" s="1">
        <v>24</v>
      </c>
      <c r="B107" s="1">
        <v>5833</v>
      </c>
      <c r="C107" s="1" t="s">
        <v>30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47</v>
      </c>
      <c r="J107" s="1">
        <v>137</v>
      </c>
      <c r="K107" s="1">
        <v>18</v>
      </c>
      <c r="L107" s="1">
        <v>1</v>
      </c>
      <c r="M107" s="1">
        <v>0</v>
      </c>
      <c r="N107" s="1">
        <v>0</v>
      </c>
      <c r="P107" s="1" t="e">
        <f t="shared" si="46"/>
        <v>#VALUE!</v>
      </c>
      <c r="Q107" s="1">
        <f t="shared" si="39"/>
        <v>137000000</v>
      </c>
      <c r="R107" s="1">
        <f t="shared" si="45"/>
        <v>180000000</v>
      </c>
      <c r="S107" s="1">
        <f t="shared" si="42"/>
        <v>100000000</v>
      </c>
      <c r="T107" s="1">
        <f t="shared" si="43"/>
        <v>0</v>
      </c>
      <c r="U107" s="1">
        <f t="shared" si="44"/>
        <v>0</v>
      </c>
      <c r="W107" s="1">
        <f t="shared" si="40"/>
        <v>83400000</v>
      </c>
    </row>
    <row r="108" spans="1:26" x14ac:dyDescent="0.35">
      <c r="A108" s="1">
        <v>24</v>
      </c>
      <c r="B108" s="1">
        <v>5833</v>
      </c>
      <c r="C108" s="1" t="s">
        <v>30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P108" s="1">
        <f t="shared" si="46"/>
        <v>0</v>
      </c>
      <c r="Q108" s="1">
        <f t="shared" si="39"/>
        <v>0</v>
      </c>
      <c r="R108" s="1">
        <f t="shared" si="45"/>
        <v>0</v>
      </c>
      <c r="S108" s="1">
        <f t="shared" si="42"/>
        <v>0</v>
      </c>
      <c r="T108" s="1">
        <f t="shared" si="43"/>
        <v>0</v>
      </c>
      <c r="U108" s="1">
        <f t="shared" si="44"/>
        <v>0</v>
      </c>
      <c r="W108" s="1">
        <f t="shared" si="40"/>
        <v>0</v>
      </c>
      <c r="X108" s="1">
        <f>_xlfn.AGGREGATE(1, 6, P108:U109)</f>
        <v>0</v>
      </c>
      <c r="Y108" s="1">
        <f>_xlfn.AGGREGATE(1, 6, R108:R109)</f>
        <v>0</v>
      </c>
      <c r="Z108" s="1">
        <f>_xlfn.AGGREGATE(7, 6, R108:R109)/SQRT(COUNT(R108:R109))</f>
        <v>0</v>
      </c>
    </row>
    <row r="109" spans="1:26" x14ac:dyDescent="0.35">
      <c r="A109" s="1">
        <v>24</v>
      </c>
      <c r="B109" s="1">
        <v>5833</v>
      </c>
      <c r="C109" s="1" t="s">
        <v>30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P109" s="1">
        <f t="shared" si="46"/>
        <v>0</v>
      </c>
      <c r="Q109" s="1">
        <f t="shared" si="39"/>
        <v>0</v>
      </c>
      <c r="R109" s="1">
        <f t="shared" si="45"/>
        <v>0</v>
      </c>
      <c r="S109" s="1">
        <f t="shared" si="42"/>
        <v>0</v>
      </c>
      <c r="T109" s="1">
        <f t="shared" si="43"/>
        <v>0</v>
      </c>
      <c r="U109" s="1">
        <f t="shared" si="44"/>
        <v>0</v>
      </c>
      <c r="W109" s="1">
        <f t="shared" si="40"/>
        <v>0</v>
      </c>
    </row>
    <row r="110" spans="1:26" x14ac:dyDescent="0.35">
      <c r="A110" s="1">
        <v>24</v>
      </c>
      <c r="B110" s="1">
        <v>5833</v>
      </c>
      <c r="C110" s="1" t="s">
        <v>30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P110" s="1">
        <f t="shared" si="46"/>
        <v>0</v>
      </c>
      <c r="Q110" s="1">
        <f>J110*100*10^(-1*$J$2)</f>
        <v>0</v>
      </c>
      <c r="R110" s="1">
        <f t="shared" si="45"/>
        <v>0</v>
      </c>
      <c r="S110" s="1">
        <f t="shared" si="42"/>
        <v>0</v>
      </c>
      <c r="T110" s="1">
        <f t="shared" si="43"/>
        <v>0</v>
      </c>
      <c r="U110" s="1">
        <f t="shared" si="44"/>
        <v>0</v>
      </c>
      <c r="W110" s="1">
        <f t="shared" si="40"/>
        <v>0</v>
      </c>
      <c r="X110" s="1">
        <f>_xlfn.AGGREGATE(1, 6, P110:U111)</f>
        <v>0</v>
      </c>
      <c r="Y110" s="1">
        <f>_xlfn.AGGREGATE(1, 6, Q110:Q111)</f>
        <v>0</v>
      </c>
      <c r="Z110" s="1">
        <f>_xlfn.AGGREGATE(7, 6, Q110:Q111)/SQRT(COUNT(Q110:Q111))</f>
        <v>0</v>
      </c>
    </row>
    <row r="111" spans="1:26" x14ac:dyDescent="0.35">
      <c r="A111" s="1">
        <v>24</v>
      </c>
      <c r="B111" s="1">
        <v>5833</v>
      </c>
      <c r="C111" s="1" t="s">
        <v>30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P111" s="1">
        <f t="shared" si="46"/>
        <v>0</v>
      </c>
      <c r="Q111" s="1">
        <f t="shared" si="39"/>
        <v>0</v>
      </c>
      <c r="R111" s="1">
        <f t="shared" si="45"/>
        <v>0</v>
      </c>
      <c r="S111" s="1">
        <f t="shared" si="42"/>
        <v>0</v>
      </c>
      <c r="T111" s="1">
        <f t="shared" si="43"/>
        <v>0</v>
      </c>
      <c r="U111" s="1">
        <f t="shared" si="44"/>
        <v>0</v>
      </c>
      <c r="W111" s="1">
        <f t="shared" si="40"/>
        <v>0</v>
      </c>
    </row>
    <row r="112" spans="1:26" x14ac:dyDescent="0.35">
      <c r="A112" s="1">
        <v>24</v>
      </c>
      <c r="B112" s="1">
        <v>5833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47</v>
      </c>
      <c r="J112" s="1" t="s">
        <v>47</v>
      </c>
      <c r="K112" s="1">
        <v>27</v>
      </c>
      <c r="L112" s="1">
        <v>5</v>
      </c>
      <c r="M112" s="1">
        <v>0</v>
      </c>
      <c r="N112" s="1">
        <v>0</v>
      </c>
      <c r="P112" s="1" t="e">
        <f t="shared" si="46"/>
        <v>#VALUE!</v>
      </c>
      <c r="Q112" s="1" t="e">
        <f t="shared" si="39"/>
        <v>#VALUE!</v>
      </c>
      <c r="R112" s="1">
        <f t="shared" si="45"/>
        <v>270000000</v>
      </c>
      <c r="S112" s="1">
        <f t="shared" si="42"/>
        <v>500000000</v>
      </c>
      <c r="T112" s="1">
        <f t="shared" si="43"/>
        <v>0</v>
      </c>
      <c r="U112" s="1">
        <f t="shared" si="44"/>
        <v>0</v>
      </c>
      <c r="W112" s="1">
        <f t="shared" si="40"/>
        <v>192500000</v>
      </c>
      <c r="X112" s="1">
        <f>_xlfn.AGGREGATE(1, 6, P112:U113)</f>
        <v>190000000</v>
      </c>
      <c r="Y112" s="1">
        <f>_xlfn.AGGREGATE(1, 6, R112:R113)</f>
        <v>310000000</v>
      </c>
      <c r="Z112" s="1">
        <f>_xlfn.AGGREGATE(7, 6, R112:R113)/SQRT(COUNT(R112:R113))</f>
        <v>39999999.999999993</v>
      </c>
    </row>
    <row r="113" spans="1:26" x14ac:dyDescent="0.35">
      <c r="A113" s="1">
        <v>24</v>
      </c>
      <c r="B113" s="1">
        <v>5833</v>
      </c>
      <c r="C113" s="1" t="s">
        <v>30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47</v>
      </c>
      <c r="J113" s="1" t="s">
        <v>47</v>
      </c>
      <c r="K113" s="1">
        <v>35</v>
      </c>
      <c r="L113" s="1">
        <v>4</v>
      </c>
      <c r="M113" s="1">
        <v>0</v>
      </c>
      <c r="N113" s="1">
        <v>0</v>
      </c>
      <c r="P113" s="1" t="e">
        <f t="shared" si="46"/>
        <v>#VALUE!</v>
      </c>
      <c r="Q113" s="1" t="e">
        <f t="shared" si="39"/>
        <v>#VALUE!</v>
      </c>
      <c r="R113" s="1">
        <f t="shared" si="45"/>
        <v>350000000</v>
      </c>
      <c r="S113" s="1">
        <f t="shared" si="42"/>
        <v>400000000</v>
      </c>
      <c r="T113" s="1">
        <f t="shared" si="43"/>
        <v>0</v>
      </c>
      <c r="U113" s="1">
        <f t="shared" si="44"/>
        <v>0</v>
      </c>
      <c r="W113" s="1">
        <f t="shared" si="40"/>
        <v>187500000</v>
      </c>
    </row>
    <row r="114" spans="1:26" x14ac:dyDescent="0.35">
      <c r="A114" s="1">
        <v>24</v>
      </c>
      <c r="B114" s="1">
        <v>5833</v>
      </c>
      <c r="C114" s="1" t="s">
        <v>30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47</v>
      </c>
      <c r="J114" s="1" t="s">
        <v>47</v>
      </c>
      <c r="K114" s="1">
        <v>86</v>
      </c>
      <c r="L114" s="1">
        <v>10</v>
      </c>
      <c r="M114" s="1">
        <v>1</v>
      </c>
      <c r="N114" s="1">
        <v>0</v>
      </c>
      <c r="P114" s="1" t="e">
        <f t="shared" si="46"/>
        <v>#VALUE!</v>
      </c>
      <c r="Q114" s="1" t="e">
        <f t="shared" si="39"/>
        <v>#VALUE!</v>
      </c>
      <c r="R114" s="1">
        <f t="shared" si="45"/>
        <v>860000000</v>
      </c>
      <c r="S114" s="1">
        <f t="shared" si="42"/>
        <v>1000000000</v>
      </c>
      <c r="T114" s="1">
        <f t="shared" si="43"/>
        <v>1000000000</v>
      </c>
      <c r="U114" s="1">
        <f t="shared" si="44"/>
        <v>0</v>
      </c>
      <c r="W114" s="1">
        <f t="shared" si="40"/>
        <v>715000000</v>
      </c>
      <c r="X114" s="1">
        <f>_xlfn.AGGREGATE(1, 6, P114:U115)</f>
        <v>721250000</v>
      </c>
      <c r="Y114" s="1">
        <f>_xlfn.AGGREGATE(1, 6, R114:R115)</f>
        <v>785000000</v>
      </c>
      <c r="Z114" s="1">
        <f>_xlfn.AGGREGATE(7, 6, R114:R115)/SQRT(COUNT(R114:R115))</f>
        <v>74999999.999999985</v>
      </c>
    </row>
    <row r="115" spans="1:26" x14ac:dyDescent="0.35">
      <c r="A115" s="1">
        <v>24</v>
      </c>
      <c r="B115" s="1">
        <v>5833</v>
      </c>
      <c r="C115" s="1" t="s">
        <v>30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47</v>
      </c>
      <c r="J115" s="1" t="s">
        <v>47</v>
      </c>
      <c r="K115" s="1">
        <v>71</v>
      </c>
      <c r="L115" s="1">
        <v>12</v>
      </c>
      <c r="M115" s="1">
        <v>1</v>
      </c>
      <c r="N115" s="1">
        <v>0</v>
      </c>
      <c r="P115" s="1" t="e">
        <f t="shared" si="46"/>
        <v>#VALUE!</v>
      </c>
      <c r="Q115" s="1" t="e">
        <f t="shared" si="39"/>
        <v>#VALUE!</v>
      </c>
      <c r="R115" s="1">
        <f t="shared" si="45"/>
        <v>710000000</v>
      </c>
      <c r="S115" s="1">
        <f t="shared" si="42"/>
        <v>1200000000</v>
      </c>
      <c r="T115" s="1">
        <f t="shared" si="43"/>
        <v>1000000000</v>
      </c>
      <c r="U115" s="1">
        <f t="shared" si="44"/>
        <v>0</v>
      </c>
      <c r="W115" s="1">
        <f t="shared" si="40"/>
        <v>727500000</v>
      </c>
    </row>
    <row r="116" spans="1:26" x14ac:dyDescent="0.35">
      <c r="A116" s="1">
        <v>24</v>
      </c>
      <c r="B116" s="1">
        <v>5833</v>
      </c>
      <c r="C116" s="1" t="s">
        <v>30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47</v>
      </c>
      <c r="J116" s="1">
        <v>107</v>
      </c>
      <c r="K116" s="1">
        <v>12</v>
      </c>
      <c r="L116" s="1">
        <v>3</v>
      </c>
      <c r="M116" s="1">
        <v>1</v>
      </c>
      <c r="N116" s="1">
        <v>0</v>
      </c>
      <c r="P116" s="1" t="e">
        <f t="shared" si="46"/>
        <v>#VALUE!</v>
      </c>
      <c r="Q116" s="1">
        <f t="shared" si="39"/>
        <v>107000000</v>
      </c>
      <c r="R116" s="1">
        <f t="shared" si="45"/>
        <v>120000000</v>
      </c>
      <c r="S116" s="1">
        <f t="shared" si="42"/>
        <v>300000000</v>
      </c>
      <c r="T116" s="1">
        <f t="shared" si="43"/>
        <v>1000000000</v>
      </c>
      <c r="U116" s="1">
        <f t="shared" si="44"/>
        <v>0</v>
      </c>
      <c r="W116" s="1">
        <f t="shared" si="40"/>
        <v>305400000</v>
      </c>
      <c r="X116" s="1">
        <f>_xlfn.AGGREGATE(1, 6, P116:U117)</f>
        <v>295800000</v>
      </c>
      <c r="Y116" s="1">
        <f>_xlfn.AGGREGATE(1, 6, Q116:Q117)</f>
        <v>104000000</v>
      </c>
      <c r="Z116" s="1">
        <f>_xlfn.AGGREGATE(7, 6, Q116:Q117)/SQRT(COUNT(Q116:Q117))</f>
        <v>3000000</v>
      </c>
    </row>
    <row r="117" spans="1:26" x14ac:dyDescent="0.35">
      <c r="A117" s="1">
        <v>24</v>
      </c>
      <c r="B117" s="1">
        <v>5833</v>
      </c>
      <c r="C117" s="1" t="s">
        <v>30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47</v>
      </c>
      <c r="J117" s="1">
        <v>101</v>
      </c>
      <c r="K117" s="1">
        <v>13</v>
      </c>
      <c r="L117" s="1">
        <v>2</v>
      </c>
      <c r="M117" s="1">
        <v>1</v>
      </c>
      <c r="N117" s="1">
        <v>0</v>
      </c>
      <c r="P117" s="1" t="e">
        <f t="shared" si="46"/>
        <v>#VALUE!</v>
      </c>
      <c r="Q117" s="1">
        <f t="shared" si="39"/>
        <v>101000000</v>
      </c>
      <c r="R117" s="1">
        <f t="shared" si="45"/>
        <v>130000000</v>
      </c>
      <c r="S117" s="1">
        <f t="shared" si="42"/>
        <v>200000000</v>
      </c>
      <c r="T117" s="1">
        <f t="shared" si="43"/>
        <v>1000000000</v>
      </c>
      <c r="U117" s="1">
        <f t="shared" si="44"/>
        <v>0</v>
      </c>
      <c r="W117" s="1">
        <f t="shared" si="40"/>
        <v>286200000</v>
      </c>
    </row>
    <row r="118" spans="1:26" x14ac:dyDescent="0.35">
      <c r="A118" s="1">
        <v>24</v>
      </c>
      <c r="B118" s="1">
        <v>5833</v>
      </c>
      <c r="C118" s="1" t="s">
        <v>30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P118" s="1">
        <f t="shared" si="46"/>
        <v>0</v>
      </c>
      <c r="Q118" s="1">
        <f t="shared" si="39"/>
        <v>0</v>
      </c>
      <c r="R118" s="1">
        <f t="shared" si="45"/>
        <v>0</v>
      </c>
      <c r="S118" s="1">
        <f t="shared" si="42"/>
        <v>0</v>
      </c>
      <c r="T118" s="1">
        <f t="shared" si="43"/>
        <v>0</v>
      </c>
      <c r="U118" s="1">
        <f t="shared" si="44"/>
        <v>0</v>
      </c>
      <c r="W118" s="1">
        <f t="shared" si="40"/>
        <v>0</v>
      </c>
      <c r="X118" s="1">
        <f>_xlfn.AGGREGATE(1, 6, P118:U119)</f>
        <v>0</v>
      </c>
      <c r="Y118" s="1">
        <f>_xlfn.AGGREGATE(1, 6, Q118:Q119)</f>
        <v>0</v>
      </c>
      <c r="Z118" s="1">
        <f>_xlfn.AGGREGATE(7, 6, Q118:Q119)/SQRT(COUNT(Q118:Q119))</f>
        <v>0</v>
      </c>
    </row>
    <row r="119" spans="1:26" x14ac:dyDescent="0.35">
      <c r="A119" s="1">
        <v>24</v>
      </c>
      <c r="B119" s="1">
        <v>5833</v>
      </c>
      <c r="C119" s="1" t="s">
        <v>30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P119" s="1">
        <f t="shared" si="46"/>
        <v>0</v>
      </c>
      <c r="Q119" s="1">
        <f t="shared" si="39"/>
        <v>0</v>
      </c>
      <c r="R119" s="1">
        <f t="shared" si="45"/>
        <v>0</v>
      </c>
      <c r="S119" s="1">
        <f t="shared" si="42"/>
        <v>0</v>
      </c>
      <c r="T119" s="1">
        <f t="shared" si="43"/>
        <v>0</v>
      </c>
      <c r="U119" s="1">
        <f t="shared" si="44"/>
        <v>0</v>
      </c>
      <c r="W119" s="1">
        <f t="shared" si="40"/>
        <v>0</v>
      </c>
    </row>
    <row r="120" spans="1:26" x14ac:dyDescent="0.35">
      <c r="A120" s="1">
        <v>24</v>
      </c>
      <c r="B120" s="1">
        <v>5833</v>
      </c>
      <c r="C120" s="1" t="s">
        <v>30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P120" s="1">
        <f t="shared" si="46"/>
        <v>0</v>
      </c>
      <c r="Q120" s="1">
        <f t="shared" si="39"/>
        <v>0</v>
      </c>
      <c r="R120" s="1">
        <f t="shared" si="45"/>
        <v>0</v>
      </c>
      <c r="S120" s="1">
        <f t="shared" si="42"/>
        <v>0</v>
      </c>
      <c r="T120" s="1">
        <f t="shared" si="43"/>
        <v>0</v>
      </c>
      <c r="U120" s="1">
        <f t="shared" si="44"/>
        <v>0</v>
      </c>
      <c r="W120" s="1">
        <f t="shared" si="40"/>
        <v>0</v>
      </c>
      <c r="X120" s="1">
        <f>_xlfn.AGGREGATE(1, 6, P120:U121)</f>
        <v>0</v>
      </c>
      <c r="Y120" s="1">
        <f>_xlfn.AGGREGATE(1, 6, R120:R121)</f>
        <v>0</v>
      </c>
      <c r="Z120" s="1">
        <f>_xlfn.AGGREGATE(7, 6, R120:R121)/SQRT(COUNT(R120:R121))</f>
        <v>0</v>
      </c>
    </row>
    <row r="121" spans="1:26" x14ac:dyDescent="0.35">
      <c r="A121" s="1">
        <v>24</v>
      </c>
      <c r="B121" s="1">
        <v>5833</v>
      </c>
      <c r="C121" s="1" t="s">
        <v>30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P121" s="1">
        <f t="shared" si="46"/>
        <v>0</v>
      </c>
      <c r="Q121" s="1">
        <f t="shared" si="39"/>
        <v>0</v>
      </c>
      <c r="R121" s="1">
        <f t="shared" si="45"/>
        <v>0</v>
      </c>
      <c r="S121" s="1">
        <f t="shared" si="42"/>
        <v>0</v>
      </c>
      <c r="T121" s="1">
        <f t="shared" si="43"/>
        <v>0</v>
      </c>
      <c r="U121" s="1">
        <f t="shared" si="44"/>
        <v>0</v>
      </c>
      <c r="W121" s="1">
        <f t="shared" si="40"/>
        <v>0</v>
      </c>
    </row>
    <row r="122" spans="1:26" x14ac:dyDescent="0.35">
      <c r="A122" s="1">
        <v>24</v>
      </c>
      <c r="B122" s="1">
        <v>5833</v>
      </c>
      <c r="C122" s="1" t="s">
        <v>30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47</v>
      </c>
      <c r="J122" s="1" t="s">
        <v>47</v>
      </c>
      <c r="K122" s="1">
        <v>34</v>
      </c>
      <c r="L122" s="1">
        <v>4</v>
      </c>
      <c r="M122" s="1">
        <v>0</v>
      </c>
      <c r="N122" s="1">
        <v>0</v>
      </c>
      <c r="P122" s="1" t="e">
        <f t="shared" si="46"/>
        <v>#VALUE!</v>
      </c>
      <c r="Q122" s="1" t="e">
        <f t="shared" si="39"/>
        <v>#VALUE!</v>
      </c>
      <c r="R122" s="1">
        <f t="shared" si="45"/>
        <v>340000000</v>
      </c>
      <c r="S122" s="1">
        <f t="shared" si="42"/>
        <v>400000000</v>
      </c>
      <c r="T122" s="1">
        <f t="shared" si="43"/>
        <v>0</v>
      </c>
      <c r="U122" s="1">
        <f t="shared" si="44"/>
        <v>0</v>
      </c>
      <c r="W122" s="1">
        <f t="shared" si="40"/>
        <v>185000000</v>
      </c>
      <c r="X122" s="1">
        <f>_xlfn.AGGREGATE(1, 6, P122:U123)</f>
        <v>377500000</v>
      </c>
      <c r="Y122" s="1">
        <f>_xlfn.AGGREGATE(1, 6, R122:R123)</f>
        <v>360000000</v>
      </c>
      <c r="Z122" s="1">
        <f>_xlfn.AGGREGATE(7, 6, R122:R123)/SQRT(COUNT(R122:R123))</f>
        <v>19999999.999999996</v>
      </c>
    </row>
    <row r="123" spans="1:26" x14ac:dyDescent="0.35">
      <c r="A123" s="1">
        <v>24</v>
      </c>
      <c r="B123" s="1">
        <v>5833</v>
      </c>
      <c r="C123" s="1" t="s">
        <v>30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47</v>
      </c>
      <c r="J123" s="1" t="s">
        <v>47</v>
      </c>
      <c r="K123" s="1">
        <v>38</v>
      </c>
      <c r="L123" s="1">
        <v>9</v>
      </c>
      <c r="M123" s="1">
        <v>1</v>
      </c>
      <c r="N123" s="1">
        <v>0</v>
      </c>
      <c r="P123" s="1" t="e">
        <f t="shared" si="46"/>
        <v>#VALUE!</v>
      </c>
      <c r="Q123" s="1" t="e">
        <f t="shared" si="39"/>
        <v>#VALUE!</v>
      </c>
      <c r="R123" s="1">
        <f t="shared" si="45"/>
        <v>380000000</v>
      </c>
      <c r="S123" s="1">
        <f t="shared" si="42"/>
        <v>900000000</v>
      </c>
      <c r="T123" s="1">
        <f t="shared" si="43"/>
        <v>1000000000</v>
      </c>
      <c r="U123" s="1">
        <f t="shared" si="44"/>
        <v>0</v>
      </c>
      <c r="W123" s="1">
        <f t="shared" si="40"/>
        <v>570000000</v>
      </c>
    </row>
    <row r="124" spans="1:26" x14ac:dyDescent="0.35">
      <c r="A124" s="1">
        <v>24</v>
      </c>
      <c r="B124" s="1">
        <v>5833</v>
      </c>
      <c r="C124" s="1" t="s">
        <v>30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47</v>
      </c>
      <c r="J124" s="1" t="s">
        <v>47</v>
      </c>
      <c r="K124" s="1">
        <v>46</v>
      </c>
      <c r="L124" s="1">
        <v>5</v>
      </c>
      <c r="M124" s="1">
        <v>1</v>
      </c>
      <c r="N124" s="1">
        <v>0</v>
      </c>
      <c r="P124" s="1" t="e">
        <f t="shared" si="46"/>
        <v>#VALUE!</v>
      </c>
      <c r="Q124" s="1" t="e">
        <f t="shared" si="39"/>
        <v>#VALUE!</v>
      </c>
      <c r="R124" s="1">
        <f t="shared" si="45"/>
        <v>460000000</v>
      </c>
      <c r="S124" s="1">
        <f t="shared" si="42"/>
        <v>500000000</v>
      </c>
      <c r="T124" s="1">
        <f t="shared" si="43"/>
        <v>1000000000</v>
      </c>
      <c r="U124" s="1">
        <f t="shared" si="44"/>
        <v>0</v>
      </c>
      <c r="W124" s="1">
        <f t="shared" si="40"/>
        <v>490000000</v>
      </c>
      <c r="X124" s="1">
        <f>_xlfn.AGGREGATE(1, 6, P124:U125)</f>
        <v>332500000</v>
      </c>
      <c r="Y124" s="1">
        <f>_xlfn.AGGREGATE(1, 6, R124:R125)</f>
        <v>530000000</v>
      </c>
      <c r="Z124" s="1">
        <f>_xlfn.AGGREGATE(7, 6, R124:R125)/SQRT(COUNT(R124:R125))</f>
        <v>70000000</v>
      </c>
    </row>
    <row r="125" spans="1:26" x14ac:dyDescent="0.35">
      <c r="A125" s="1">
        <v>24</v>
      </c>
      <c r="B125" s="1">
        <v>5833</v>
      </c>
      <c r="C125" s="1" t="s">
        <v>30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47</v>
      </c>
      <c r="J125" s="1" t="s">
        <v>47</v>
      </c>
      <c r="K125" s="1">
        <v>60</v>
      </c>
      <c r="L125" s="1">
        <v>1</v>
      </c>
      <c r="M125" s="1">
        <v>0</v>
      </c>
      <c r="N125" s="1">
        <v>0</v>
      </c>
      <c r="P125" s="1" t="e">
        <f t="shared" si="46"/>
        <v>#VALUE!</v>
      </c>
      <c r="Q125" s="1" t="e">
        <f t="shared" si="39"/>
        <v>#VALUE!</v>
      </c>
      <c r="R125" s="1">
        <f t="shared" si="45"/>
        <v>600000000</v>
      </c>
      <c r="S125" s="1">
        <f t="shared" si="42"/>
        <v>100000000</v>
      </c>
      <c r="T125" s="1">
        <f t="shared" si="43"/>
        <v>0</v>
      </c>
      <c r="U125" s="1">
        <f t="shared" si="44"/>
        <v>0</v>
      </c>
      <c r="W125" s="1">
        <f t="shared" si="40"/>
        <v>175000000</v>
      </c>
    </row>
    <row r="126" spans="1:26" x14ac:dyDescent="0.35">
      <c r="A126" s="1">
        <v>24</v>
      </c>
      <c r="B126" s="1">
        <v>5833</v>
      </c>
      <c r="C126" s="1" t="s">
        <v>30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47</v>
      </c>
      <c r="J126" s="1">
        <v>95</v>
      </c>
      <c r="K126" s="1">
        <v>17</v>
      </c>
      <c r="L126" s="1">
        <v>4</v>
      </c>
      <c r="M126" s="1">
        <v>1</v>
      </c>
      <c r="N126" s="1">
        <v>0</v>
      </c>
      <c r="P126" s="1" t="e">
        <f t="shared" si="46"/>
        <v>#VALUE!</v>
      </c>
      <c r="Q126" s="1">
        <f t="shared" si="39"/>
        <v>95000000</v>
      </c>
      <c r="R126" s="1">
        <f t="shared" si="45"/>
        <v>170000000</v>
      </c>
      <c r="S126" s="1">
        <f t="shared" si="42"/>
        <v>400000000</v>
      </c>
      <c r="T126" s="1">
        <f t="shared" si="43"/>
        <v>1000000000</v>
      </c>
      <c r="U126" s="1">
        <f t="shared" si="44"/>
        <v>0</v>
      </c>
      <c r="W126" s="1">
        <f t="shared" si="40"/>
        <v>333000000</v>
      </c>
      <c r="X126" s="1">
        <f>_xlfn.AGGREGATE(1, 6, P126:U127)</f>
        <v>182700000</v>
      </c>
      <c r="Y126" s="1">
        <f>_xlfn.AGGREGATE(1, 6, Q126:Q127)</f>
        <v>93500000</v>
      </c>
      <c r="Z126" s="1">
        <f>_xlfn.AGGREGATE(7, 6, Q126:Q127)/SQRT(COUNT(Q126:Q127))</f>
        <v>1500000</v>
      </c>
    </row>
    <row r="127" spans="1:26" x14ac:dyDescent="0.35">
      <c r="A127" s="1">
        <v>24</v>
      </c>
      <c r="B127" s="1">
        <v>5833</v>
      </c>
      <c r="C127" s="1" t="s">
        <v>30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47</v>
      </c>
      <c r="J127" s="1">
        <v>92</v>
      </c>
      <c r="K127" s="1">
        <v>7</v>
      </c>
      <c r="L127" s="1">
        <v>0</v>
      </c>
      <c r="M127" s="1">
        <v>0</v>
      </c>
      <c r="N127" s="1">
        <v>0</v>
      </c>
      <c r="P127" s="1" t="e">
        <f t="shared" si="46"/>
        <v>#VALUE!</v>
      </c>
      <c r="Q127" s="1">
        <f t="shared" si="39"/>
        <v>92000000</v>
      </c>
      <c r="R127" s="1">
        <f t="shared" si="45"/>
        <v>70000000</v>
      </c>
      <c r="S127" s="1">
        <f t="shared" si="42"/>
        <v>0</v>
      </c>
      <c r="T127" s="1">
        <f t="shared" si="43"/>
        <v>0</v>
      </c>
      <c r="U127" s="1">
        <f t="shared" si="44"/>
        <v>0</v>
      </c>
      <c r="W127" s="1">
        <f t="shared" si="40"/>
        <v>32400000</v>
      </c>
    </row>
    <row r="128" spans="1:26" x14ac:dyDescent="0.35">
      <c r="A128" s="1">
        <v>24</v>
      </c>
      <c r="B128" s="1">
        <v>5833</v>
      </c>
      <c r="C128" s="1" t="s">
        <v>30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P128" s="1">
        <f t="shared" si="46"/>
        <v>0</v>
      </c>
      <c r="Q128" s="1">
        <f t="shared" si="39"/>
        <v>0</v>
      </c>
      <c r="R128" s="1">
        <f t="shared" si="45"/>
        <v>0</v>
      </c>
      <c r="S128" s="1">
        <f t="shared" si="42"/>
        <v>0</v>
      </c>
      <c r="T128" s="1">
        <f t="shared" si="43"/>
        <v>0</v>
      </c>
      <c r="U128" s="1">
        <f t="shared" si="44"/>
        <v>0</v>
      </c>
      <c r="W128" s="1">
        <f t="shared" si="40"/>
        <v>0</v>
      </c>
      <c r="X128" s="1">
        <f>_xlfn.AGGREGATE(1, 6, P128:U129)</f>
        <v>0</v>
      </c>
      <c r="Y128" s="1">
        <f>_xlfn.AGGREGATE(1, 6, R128:R129)</f>
        <v>0</v>
      </c>
      <c r="Z128" s="1">
        <f>_xlfn.AGGREGATE(7, 6, R128:R129)/SQRT(COUNT(R128:R129))</f>
        <v>0</v>
      </c>
    </row>
    <row r="129" spans="1:26" x14ac:dyDescent="0.35">
      <c r="A129" s="1">
        <v>24</v>
      </c>
      <c r="B129" s="1">
        <v>5833</v>
      </c>
      <c r="C129" s="1" t="s">
        <v>30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P129" s="1">
        <f t="shared" si="46"/>
        <v>0</v>
      </c>
      <c r="Q129" s="1">
        <f t="shared" si="39"/>
        <v>0</v>
      </c>
      <c r="R129" s="1">
        <f t="shared" si="45"/>
        <v>0</v>
      </c>
      <c r="S129" s="1">
        <f t="shared" si="42"/>
        <v>0</v>
      </c>
      <c r="T129" s="1">
        <f t="shared" si="43"/>
        <v>0</v>
      </c>
      <c r="U129" s="1">
        <f t="shared" si="44"/>
        <v>0</v>
      </c>
      <c r="W129" s="1">
        <f t="shared" si="40"/>
        <v>0</v>
      </c>
    </row>
    <row r="130" spans="1:26" x14ac:dyDescent="0.35">
      <c r="A130" s="1">
        <v>24</v>
      </c>
      <c r="B130" s="1">
        <v>5833</v>
      </c>
      <c r="C130" s="1" t="s">
        <v>30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P130" s="1">
        <f t="shared" si="46"/>
        <v>0</v>
      </c>
      <c r="Q130" s="1">
        <f t="shared" si="39"/>
        <v>0</v>
      </c>
      <c r="R130" s="1">
        <f t="shared" si="45"/>
        <v>0</v>
      </c>
      <c r="S130" s="1">
        <f t="shared" si="42"/>
        <v>0</v>
      </c>
      <c r="T130" s="1">
        <f t="shared" si="43"/>
        <v>0</v>
      </c>
      <c r="U130" s="1">
        <f t="shared" si="44"/>
        <v>0</v>
      </c>
      <c r="W130" s="1">
        <f t="shared" si="40"/>
        <v>0</v>
      </c>
      <c r="X130" s="1">
        <f>_xlfn.AGGREGATE(1, 6, P130:U131)</f>
        <v>0</v>
      </c>
      <c r="Y130" s="1">
        <f>_xlfn.AGGREGATE(1, 6, R130:R131)</f>
        <v>0</v>
      </c>
      <c r="Z130" s="1">
        <f>_xlfn.AGGREGATE(7, 6, R130:R131)/SQRT(COUNT(R130:R131))</f>
        <v>0</v>
      </c>
    </row>
    <row r="131" spans="1:26" x14ac:dyDescent="0.35">
      <c r="A131" s="1">
        <v>24</v>
      </c>
      <c r="B131" s="1">
        <v>5833</v>
      </c>
      <c r="C131" s="1" t="s">
        <v>30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P131" s="1">
        <f t="shared" si="46"/>
        <v>0</v>
      </c>
      <c r="Q131" s="1">
        <f t="shared" si="39"/>
        <v>0</v>
      </c>
      <c r="R131" s="1">
        <f t="shared" si="45"/>
        <v>0</v>
      </c>
      <c r="S131" s="1">
        <f t="shared" si="42"/>
        <v>0</v>
      </c>
      <c r="T131" s="1">
        <f t="shared" si="43"/>
        <v>0</v>
      </c>
      <c r="U131" s="1">
        <f t="shared" si="44"/>
        <v>0</v>
      </c>
      <c r="W131" s="1">
        <f t="shared" si="40"/>
        <v>0</v>
      </c>
    </row>
    <row r="132" spans="1:26" x14ac:dyDescent="0.35">
      <c r="A132" s="1">
        <v>24</v>
      </c>
      <c r="B132" s="1">
        <v>5865</v>
      </c>
      <c r="C132" s="1" t="s">
        <v>30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47</v>
      </c>
      <c r="J132" s="1" t="s">
        <v>47</v>
      </c>
      <c r="K132" s="1">
        <v>36</v>
      </c>
      <c r="L132" s="1">
        <v>2</v>
      </c>
      <c r="M132" s="1">
        <v>1</v>
      </c>
      <c r="N132" s="1">
        <v>0</v>
      </c>
      <c r="P132" s="1" t="e">
        <f t="shared" si="46"/>
        <v>#VALUE!</v>
      </c>
      <c r="Q132" s="1" t="e">
        <f t="shared" si="39"/>
        <v>#VALUE!</v>
      </c>
      <c r="R132" s="1">
        <f t="shared" si="45"/>
        <v>360000000</v>
      </c>
      <c r="S132" s="1">
        <f t="shared" si="42"/>
        <v>200000000</v>
      </c>
      <c r="T132" s="1">
        <f t="shared" si="43"/>
        <v>1000000000</v>
      </c>
      <c r="U132" s="1">
        <f t="shared" si="44"/>
        <v>0</v>
      </c>
      <c r="W132" s="1">
        <f t="shared" si="40"/>
        <v>390000000</v>
      </c>
      <c r="X132" s="1">
        <f>_xlfn.AGGREGATE(1, 6, P132:U133)</f>
        <v>245000000</v>
      </c>
      <c r="Y132" s="1">
        <f>_xlfn.AGGREGATE(1, 6, R132:R133)</f>
        <v>280000000</v>
      </c>
      <c r="Z132" s="1">
        <f>_xlfn.AGGREGATE(7, 6, R132:R133)/SQRT(COUNT(R132:R133))</f>
        <v>79999999.999999985</v>
      </c>
    </row>
    <row r="133" spans="1:26" x14ac:dyDescent="0.35">
      <c r="A133" s="1">
        <v>24</v>
      </c>
      <c r="B133" s="1">
        <v>5865</v>
      </c>
      <c r="C133" s="1" t="s">
        <v>30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47</v>
      </c>
      <c r="J133" s="1" t="s">
        <v>47</v>
      </c>
      <c r="K133" s="1">
        <v>20</v>
      </c>
      <c r="L133" s="1">
        <v>2</v>
      </c>
      <c r="M133" s="1">
        <v>0</v>
      </c>
      <c r="N133" s="1">
        <v>0</v>
      </c>
      <c r="P133" s="1" t="e">
        <f t="shared" si="46"/>
        <v>#VALUE!</v>
      </c>
      <c r="Q133" s="1" t="e">
        <f t="shared" si="39"/>
        <v>#VALUE!</v>
      </c>
      <c r="R133" s="1">
        <f t="shared" si="45"/>
        <v>200000000</v>
      </c>
      <c r="S133" s="1">
        <f t="shared" si="42"/>
        <v>200000000</v>
      </c>
      <c r="T133" s="1">
        <f t="shared" si="43"/>
        <v>0</v>
      </c>
      <c r="U133" s="1">
        <f t="shared" si="44"/>
        <v>0</v>
      </c>
      <c r="W133" s="1">
        <f t="shared" si="40"/>
        <v>100000000</v>
      </c>
    </row>
    <row r="134" spans="1:26" x14ac:dyDescent="0.35">
      <c r="A134" s="1">
        <v>24</v>
      </c>
      <c r="B134" s="1">
        <v>5865</v>
      </c>
      <c r="C134" s="1" t="s">
        <v>30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47</v>
      </c>
      <c r="J134" s="1" t="s">
        <v>47</v>
      </c>
      <c r="K134" s="1">
        <v>52</v>
      </c>
      <c r="L134" s="1">
        <v>7</v>
      </c>
      <c r="M134" s="1">
        <v>0</v>
      </c>
      <c r="N134" s="1">
        <v>0</v>
      </c>
      <c r="P134" s="1" t="e">
        <f t="shared" si="46"/>
        <v>#VALUE!</v>
      </c>
      <c r="Q134" s="1" t="e">
        <f t="shared" si="39"/>
        <v>#VALUE!</v>
      </c>
      <c r="R134" s="1">
        <f t="shared" si="45"/>
        <v>520000000</v>
      </c>
      <c r="S134" s="1">
        <f t="shared" si="42"/>
        <v>700000000</v>
      </c>
      <c r="T134" s="1">
        <f t="shared" si="43"/>
        <v>0</v>
      </c>
      <c r="U134" s="1">
        <f t="shared" si="44"/>
        <v>0</v>
      </c>
      <c r="W134" s="1">
        <f t="shared" si="40"/>
        <v>305000000</v>
      </c>
      <c r="X134" s="1">
        <f>_xlfn.AGGREGATE(1, 6, P134:U135)</f>
        <v>260000000</v>
      </c>
      <c r="Y134" s="1">
        <f>_xlfn.AGGREGATE(1, 6, R134:R135)</f>
        <v>540000000</v>
      </c>
      <c r="Z134" s="1">
        <f>_xlfn.AGGREGATE(7, 6, R134:R135)/SQRT(COUNT(R134:R135))</f>
        <v>19999999.999999996</v>
      </c>
    </row>
    <row r="135" spans="1:26" x14ac:dyDescent="0.35">
      <c r="A135" s="1">
        <v>24</v>
      </c>
      <c r="B135" s="1">
        <v>5865</v>
      </c>
      <c r="C135" s="1" t="s">
        <v>30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47</v>
      </c>
      <c r="J135" s="1" t="s">
        <v>47</v>
      </c>
      <c r="K135" s="1">
        <v>56</v>
      </c>
      <c r="L135" s="1">
        <v>3</v>
      </c>
      <c r="M135" s="1">
        <v>0</v>
      </c>
      <c r="N135" s="1">
        <v>0</v>
      </c>
      <c r="P135" s="1" t="e">
        <f t="shared" si="46"/>
        <v>#VALUE!</v>
      </c>
      <c r="Q135" s="1" t="e">
        <f t="shared" si="39"/>
        <v>#VALUE!</v>
      </c>
      <c r="R135" s="1">
        <f t="shared" si="45"/>
        <v>560000000</v>
      </c>
      <c r="S135" s="1">
        <f t="shared" si="42"/>
        <v>300000000</v>
      </c>
      <c r="T135" s="1">
        <f t="shared" si="43"/>
        <v>0</v>
      </c>
      <c r="U135" s="1">
        <f t="shared" si="44"/>
        <v>0</v>
      </c>
      <c r="W135" s="1">
        <f t="shared" si="40"/>
        <v>215000000</v>
      </c>
    </row>
    <row r="136" spans="1:26" x14ac:dyDescent="0.35">
      <c r="A136" s="1">
        <v>24</v>
      </c>
      <c r="B136" s="1">
        <v>5865</v>
      </c>
      <c r="C136" s="1" t="s">
        <v>30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>
        <v>19</v>
      </c>
      <c r="J136" s="1">
        <v>2</v>
      </c>
      <c r="K136" s="1">
        <v>0</v>
      </c>
      <c r="L136" s="1">
        <v>0</v>
      </c>
      <c r="M136" s="1">
        <v>0</v>
      </c>
      <c r="N136" s="1">
        <v>0</v>
      </c>
      <c r="P136" s="1">
        <f t="shared" si="46"/>
        <v>1900000</v>
      </c>
      <c r="Q136" s="1">
        <f t="shared" si="39"/>
        <v>2000000</v>
      </c>
      <c r="R136" s="1">
        <f t="shared" si="45"/>
        <v>0</v>
      </c>
      <c r="S136" s="1">
        <f t="shared" si="42"/>
        <v>0</v>
      </c>
      <c r="T136" s="1">
        <f t="shared" si="43"/>
        <v>0</v>
      </c>
      <c r="U136" s="1">
        <f t="shared" si="44"/>
        <v>0</v>
      </c>
      <c r="W136" s="1">
        <f t="shared" si="40"/>
        <v>650000</v>
      </c>
      <c r="X136" s="1">
        <f>_xlfn.AGGREGATE(1, 6, P136:U137)</f>
        <v>516666.66666666669</v>
      </c>
      <c r="Y136" s="1">
        <f>_xlfn.AGGREGATE(1, 6, P136:P137)</f>
        <v>1600000</v>
      </c>
      <c r="Z136" s="1">
        <f>_xlfn.AGGREGATE(7, 6, P136:P137)/SQRT(COUNT(P136:P137))</f>
        <v>299999.99999999994</v>
      </c>
    </row>
    <row r="137" spans="1:26" x14ac:dyDescent="0.35">
      <c r="A137" s="1">
        <v>24</v>
      </c>
      <c r="B137" s="1">
        <v>5865</v>
      </c>
      <c r="C137" s="1" t="s">
        <v>30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>
        <v>13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P137" s="1">
        <f t="shared" si="46"/>
        <v>1300000</v>
      </c>
      <c r="Q137" s="1">
        <f t="shared" si="39"/>
        <v>1000000</v>
      </c>
      <c r="R137" s="1">
        <f t="shared" si="45"/>
        <v>0</v>
      </c>
      <c r="S137" s="1">
        <f t="shared" si="42"/>
        <v>0</v>
      </c>
      <c r="T137" s="1">
        <f t="shared" si="43"/>
        <v>0</v>
      </c>
      <c r="U137" s="1">
        <f t="shared" si="44"/>
        <v>0</v>
      </c>
      <c r="W137" s="1">
        <f t="shared" si="40"/>
        <v>383333.33333333331</v>
      </c>
    </row>
    <row r="138" spans="1:26" x14ac:dyDescent="0.35">
      <c r="A138" s="1">
        <v>24</v>
      </c>
      <c r="B138" s="1">
        <v>5865</v>
      </c>
      <c r="C138" s="1" t="s">
        <v>30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>
        <v>87</v>
      </c>
      <c r="J138" s="1">
        <v>11</v>
      </c>
      <c r="K138" s="1">
        <v>0</v>
      </c>
      <c r="L138" s="1">
        <v>0</v>
      </c>
      <c r="M138" s="1">
        <v>0</v>
      </c>
      <c r="N138" s="1">
        <v>0</v>
      </c>
      <c r="P138" s="1">
        <f t="shared" si="46"/>
        <v>8700000</v>
      </c>
      <c r="Q138" s="1">
        <f t="shared" si="39"/>
        <v>11000000</v>
      </c>
      <c r="R138" s="1">
        <f t="shared" si="45"/>
        <v>0</v>
      </c>
      <c r="S138" s="1">
        <f t="shared" si="42"/>
        <v>0</v>
      </c>
      <c r="T138" s="1">
        <f t="shared" si="43"/>
        <v>0</v>
      </c>
      <c r="U138" s="1">
        <f t="shared" si="44"/>
        <v>0</v>
      </c>
      <c r="W138" s="1">
        <f t="shared" si="40"/>
        <v>3283333.3333333335</v>
      </c>
      <c r="X138" s="1">
        <f>_xlfn.AGGREGATE(1, 6, P138:U139)</f>
        <v>3241666.6666666665</v>
      </c>
      <c r="Y138" s="1">
        <f>_xlfn.AGGREGATE(1, 6, P138:P139)</f>
        <v>9950000</v>
      </c>
      <c r="Z138" s="1">
        <f>_xlfn.AGGREGATE(7, 6, P138:P139)/SQRT(COUNT(P138:P139))</f>
        <v>1249999.9999999998</v>
      </c>
    </row>
    <row r="139" spans="1:26" x14ac:dyDescent="0.35">
      <c r="A139" s="1">
        <v>24</v>
      </c>
      <c r="B139" s="1">
        <v>5865</v>
      </c>
      <c r="C139" s="1" t="s">
        <v>30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>
        <v>112</v>
      </c>
      <c r="J139" s="1">
        <v>8</v>
      </c>
      <c r="K139" s="1">
        <v>0</v>
      </c>
      <c r="L139" s="1">
        <v>0</v>
      </c>
      <c r="M139" s="1">
        <v>0</v>
      </c>
      <c r="N139" s="1">
        <v>0</v>
      </c>
      <c r="P139" s="1">
        <f t="shared" si="46"/>
        <v>11200000</v>
      </c>
      <c r="Q139" s="1">
        <f t="shared" si="39"/>
        <v>8000000</v>
      </c>
      <c r="R139" s="1">
        <f t="shared" si="45"/>
        <v>0</v>
      </c>
      <c r="S139" s="1">
        <f t="shared" si="42"/>
        <v>0</v>
      </c>
      <c r="T139" s="1">
        <f t="shared" si="43"/>
        <v>0</v>
      </c>
      <c r="U139" s="1">
        <f t="shared" si="44"/>
        <v>0</v>
      </c>
      <c r="W139" s="1">
        <f t="shared" si="40"/>
        <v>3200000</v>
      </c>
    </row>
    <row r="140" spans="1:26" x14ac:dyDescent="0.35">
      <c r="A140" s="1">
        <v>24</v>
      </c>
      <c r="B140" s="1">
        <v>5865</v>
      </c>
      <c r="C140" s="1" t="s">
        <v>30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>
        <v>135</v>
      </c>
      <c r="J140" s="1">
        <v>16</v>
      </c>
      <c r="K140" s="1">
        <v>4</v>
      </c>
      <c r="L140" s="1">
        <v>0</v>
      </c>
      <c r="M140" s="1">
        <v>0</v>
      </c>
      <c r="N140" s="1">
        <v>0</v>
      </c>
      <c r="P140" s="1">
        <f t="shared" si="46"/>
        <v>13500000</v>
      </c>
      <c r="Q140" s="1">
        <f t="shared" si="39"/>
        <v>16000000</v>
      </c>
      <c r="R140" s="1">
        <f t="shared" si="45"/>
        <v>40000000</v>
      </c>
      <c r="S140" s="1">
        <f t="shared" si="42"/>
        <v>0</v>
      </c>
      <c r="T140" s="1">
        <f t="shared" si="43"/>
        <v>0</v>
      </c>
      <c r="U140" s="1">
        <f t="shared" si="44"/>
        <v>0</v>
      </c>
      <c r="W140" s="1">
        <f t="shared" si="40"/>
        <v>11583333.333333334</v>
      </c>
      <c r="X140" s="1">
        <f>_xlfn.AGGREGATE(1, 6, P140:U141)</f>
        <v>11658333.333333334</v>
      </c>
      <c r="Y140" s="1">
        <f>_xlfn.AGGREGATE(1, 6, P140:P141)</f>
        <v>12950000</v>
      </c>
      <c r="Z140" s="1">
        <f>_xlfn.AGGREGATE(7, 6, P140:P141)/SQRT(COUNT(P140:P141))</f>
        <v>549999.99999999988</v>
      </c>
    </row>
    <row r="141" spans="1:26" x14ac:dyDescent="0.35">
      <c r="A141" s="1">
        <v>24</v>
      </c>
      <c r="B141" s="1">
        <v>5865</v>
      </c>
      <c r="C141" s="1" t="s">
        <v>30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>
        <v>124</v>
      </c>
      <c r="J141" s="1">
        <v>18</v>
      </c>
      <c r="K141" s="1">
        <v>4</v>
      </c>
      <c r="L141" s="1">
        <v>0</v>
      </c>
      <c r="M141" s="1">
        <v>0</v>
      </c>
      <c r="N141" s="1">
        <v>0</v>
      </c>
      <c r="P141" s="1">
        <f t="shared" si="46"/>
        <v>12400000</v>
      </c>
      <c r="Q141" s="1">
        <f t="shared" si="39"/>
        <v>18000000</v>
      </c>
      <c r="R141" s="1">
        <f t="shared" si="45"/>
        <v>40000000</v>
      </c>
      <c r="S141" s="1">
        <f t="shared" si="42"/>
        <v>0</v>
      </c>
      <c r="T141" s="1">
        <f t="shared" si="43"/>
        <v>0</v>
      </c>
      <c r="U141" s="1">
        <f t="shared" si="44"/>
        <v>0</v>
      </c>
      <c r="W141" s="1">
        <f t="shared" si="40"/>
        <v>11733333.333333334</v>
      </c>
    </row>
    <row r="142" spans="1:26" x14ac:dyDescent="0.35">
      <c r="A142" s="1">
        <v>24</v>
      </c>
      <c r="B142" s="1">
        <v>5865</v>
      </c>
      <c r="C142" s="1" t="s">
        <v>30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47</v>
      </c>
      <c r="J142" s="1" t="s">
        <v>47</v>
      </c>
      <c r="K142" s="1">
        <v>22</v>
      </c>
      <c r="L142" s="1">
        <v>5</v>
      </c>
      <c r="M142" s="1">
        <v>0</v>
      </c>
      <c r="N142" s="1">
        <v>0</v>
      </c>
      <c r="P142" s="1" t="e">
        <f t="shared" si="46"/>
        <v>#VALUE!</v>
      </c>
      <c r="Q142" s="1" t="e">
        <f t="shared" si="39"/>
        <v>#VALUE!</v>
      </c>
      <c r="R142" s="1">
        <f t="shared" si="45"/>
        <v>220000000</v>
      </c>
      <c r="S142" s="1">
        <f t="shared" si="42"/>
        <v>500000000</v>
      </c>
      <c r="T142" s="1">
        <f t="shared" si="43"/>
        <v>0</v>
      </c>
      <c r="U142" s="1">
        <f t="shared" si="44"/>
        <v>0</v>
      </c>
      <c r="W142" s="1">
        <f t="shared" si="40"/>
        <v>180000000</v>
      </c>
      <c r="X142" s="1">
        <f>_xlfn.AGGREGATE(1, 6, P142:U143)</f>
        <v>195000000</v>
      </c>
      <c r="Y142" s="1">
        <f>_xlfn.AGGREGATE(1, 6, R142:R143)</f>
        <v>280000000</v>
      </c>
      <c r="Z142" s="1">
        <f>_xlfn.AGGREGATE(7, 6, R142:R143)/SQRT(COUNT(R142:R143))</f>
        <v>59999999.999999993</v>
      </c>
    </row>
    <row r="143" spans="1:26" x14ac:dyDescent="0.35">
      <c r="A143" s="1">
        <v>24</v>
      </c>
      <c r="B143" s="1">
        <v>5865</v>
      </c>
      <c r="C143" s="1" t="s">
        <v>30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47</v>
      </c>
      <c r="J143" s="1" t="s">
        <v>47</v>
      </c>
      <c r="K143" s="1">
        <v>34</v>
      </c>
      <c r="L143" s="1">
        <v>5</v>
      </c>
      <c r="M143" s="1">
        <v>0</v>
      </c>
      <c r="N143" s="1">
        <v>0</v>
      </c>
      <c r="P143" s="1" t="e">
        <f t="shared" si="46"/>
        <v>#VALUE!</v>
      </c>
      <c r="Q143" s="1" t="e">
        <f t="shared" si="39"/>
        <v>#VALUE!</v>
      </c>
      <c r="R143" s="1">
        <f t="shared" si="45"/>
        <v>340000000</v>
      </c>
      <c r="S143" s="1">
        <f t="shared" si="42"/>
        <v>500000000</v>
      </c>
      <c r="T143" s="1">
        <f t="shared" si="43"/>
        <v>0</v>
      </c>
      <c r="U143" s="1">
        <f t="shared" si="44"/>
        <v>0</v>
      </c>
      <c r="W143" s="1">
        <f t="shared" si="40"/>
        <v>210000000</v>
      </c>
    </row>
    <row r="144" spans="1:26" x14ac:dyDescent="0.35">
      <c r="A144" s="1">
        <v>24</v>
      </c>
      <c r="B144" s="1">
        <v>5865</v>
      </c>
      <c r="C144" s="1" t="s">
        <v>30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47</v>
      </c>
      <c r="J144" s="1" t="s">
        <v>47</v>
      </c>
      <c r="K144" s="1">
        <v>111</v>
      </c>
      <c r="L144" s="1">
        <v>13</v>
      </c>
      <c r="M144" s="1">
        <v>1</v>
      </c>
      <c r="N144" s="1">
        <v>0</v>
      </c>
      <c r="P144" s="1" t="e">
        <f t="shared" si="46"/>
        <v>#VALUE!</v>
      </c>
      <c r="Q144" s="1" t="e">
        <f t="shared" si="39"/>
        <v>#VALUE!</v>
      </c>
      <c r="R144" s="1">
        <f t="shared" si="45"/>
        <v>1110000000</v>
      </c>
      <c r="S144" s="1">
        <f t="shared" si="42"/>
        <v>1300000000</v>
      </c>
      <c r="T144" s="1">
        <f t="shared" si="43"/>
        <v>1000000000</v>
      </c>
      <c r="U144" s="1">
        <f t="shared" si="44"/>
        <v>0</v>
      </c>
      <c r="W144" s="1">
        <f t="shared" si="40"/>
        <v>852500000</v>
      </c>
      <c r="X144" s="1">
        <f>_xlfn.AGGREGATE(1, 6, P144:U145)</f>
        <v>837500000</v>
      </c>
      <c r="Y144" s="1">
        <f>_xlfn.AGGREGATE(1, 6, R144:R145)</f>
        <v>1050000000</v>
      </c>
      <c r="Z144" s="1">
        <f>_xlfn.AGGREGATE(7, 6, R144:R145)/SQRT(COUNT(R144:R145))</f>
        <v>59999999.999999993</v>
      </c>
    </row>
    <row r="145" spans="1:26" x14ac:dyDescent="0.35">
      <c r="A145" s="1">
        <v>24</v>
      </c>
      <c r="B145" s="1">
        <v>5865</v>
      </c>
      <c r="C145" s="1" t="s">
        <v>30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47</v>
      </c>
      <c r="J145" s="1" t="s">
        <v>47</v>
      </c>
      <c r="K145" s="1">
        <v>99</v>
      </c>
      <c r="L145" s="1">
        <v>13</v>
      </c>
      <c r="M145" s="1">
        <v>1</v>
      </c>
      <c r="N145" s="1">
        <v>0</v>
      </c>
      <c r="P145" s="1" t="e">
        <f t="shared" si="46"/>
        <v>#VALUE!</v>
      </c>
      <c r="Q145" s="1" t="e">
        <f t="shared" si="39"/>
        <v>#VALUE!</v>
      </c>
      <c r="R145" s="1">
        <f t="shared" si="45"/>
        <v>990000000</v>
      </c>
      <c r="S145" s="1">
        <f t="shared" si="42"/>
        <v>1300000000</v>
      </c>
      <c r="T145" s="1">
        <f t="shared" si="43"/>
        <v>1000000000</v>
      </c>
      <c r="U145" s="1">
        <f t="shared" si="44"/>
        <v>0</v>
      </c>
      <c r="W145" s="1">
        <f t="shared" si="40"/>
        <v>822500000</v>
      </c>
    </row>
    <row r="146" spans="1:26" x14ac:dyDescent="0.35">
      <c r="A146" s="1">
        <v>24</v>
      </c>
      <c r="B146" s="1">
        <v>5865</v>
      </c>
      <c r="C146" s="1" t="s">
        <v>30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>
        <v>24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P146" s="1">
        <f t="shared" si="46"/>
        <v>2400000</v>
      </c>
      <c r="Q146" s="1">
        <f t="shared" si="39"/>
        <v>1000000</v>
      </c>
      <c r="R146" s="1">
        <f t="shared" si="45"/>
        <v>0</v>
      </c>
      <c r="S146" s="1">
        <f t="shared" si="42"/>
        <v>0</v>
      </c>
      <c r="T146" s="1">
        <f t="shared" si="43"/>
        <v>0</v>
      </c>
      <c r="U146" s="1">
        <f t="shared" si="44"/>
        <v>0</v>
      </c>
      <c r="W146" s="1">
        <f t="shared" si="40"/>
        <v>566666.66666666663</v>
      </c>
      <c r="X146" s="1">
        <f>_xlfn.AGGREGATE(1, 6, P146:U147)</f>
        <v>1250000</v>
      </c>
      <c r="Y146" s="1">
        <f>_xlfn.AGGREGATE(1, 6, P146:P147)</f>
        <v>2000000</v>
      </c>
      <c r="Z146" s="1">
        <f>_xlfn.AGGREGATE(7, 6, P146:P147)/SQRT(COUNT(P146:P147))</f>
        <v>400000</v>
      </c>
    </row>
    <row r="147" spans="1:26" x14ac:dyDescent="0.35">
      <c r="A147" s="1">
        <v>24</v>
      </c>
      <c r="B147" s="1">
        <v>5865</v>
      </c>
      <c r="C147" s="1" t="s">
        <v>30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>
        <v>16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P147" s="1">
        <f t="shared" si="46"/>
        <v>1600000</v>
      </c>
      <c r="Q147" s="1">
        <f t="shared" si="39"/>
        <v>0</v>
      </c>
      <c r="R147" s="1">
        <f t="shared" si="45"/>
        <v>10000000</v>
      </c>
      <c r="S147" s="1">
        <f t="shared" si="42"/>
        <v>0</v>
      </c>
      <c r="T147" s="1">
        <f t="shared" si="43"/>
        <v>0</v>
      </c>
      <c r="U147" s="1">
        <f t="shared" si="44"/>
        <v>0</v>
      </c>
      <c r="W147" s="1">
        <f t="shared" si="40"/>
        <v>1933333.3333333333</v>
      </c>
    </row>
    <row r="148" spans="1:26" x14ac:dyDescent="0.35">
      <c r="A148" s="1">
        <v>24</v>
      </c>
      <c r="B148" s="1">
        <v>5865</v>
      </c>
      <c r="C148" s="1" t="s">
        <v>30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 t="s">
        <v>47</v>
      </c>
      <c r="J148" s="1">
        <v>153</v>
      </c>
      <c r="K148" s="1">
        <v>25</v>
      </c>
      <c r="L148" s="1">
        <v>4</v>
      </c>
      <c r="M148" s="1">
        <v>0</v>
      </c>
      <c r="N148" s="1">
        <v>0</v>
      </c>
      <c r="P148" s="1" t="e">
        <f t="shared" si="46"/>
        <v>#VALUE!</v>
      </c>
      <c r="Q148" s="1">
        <f t="shared" si="39"/>
        <v>153000000</v>
      </c>
      <c r="R148" s="1">
        <f t="shared" si="45"/>
        <v>250000000</v>
      </c>
      <c r="S148" s="1">
        <f t="shared" si="42"/>
        <v>400000000</v>
      </c>
      <c r="T148" s="1">
        <f t="shared" si="43"/>
        <v>0</v>
      </c>
      <c r="U148" s="1">
        <f t="shared" si="44"/>
        <v>0</v>
      </c>
      <c r="W148" s="1">
        <f t="shared" si="40"/>
        <v>160600000</v>
      </c>
      <c r="X148" s="1">
        <f>_xlfn.AGGREGATE(1, 6, P148:U149)</f>
        <v>244100000</v>
      </c>
      <c r="Y148" s="1">
        <f>_xlfn.AGGREGATE(1, 6, Q148:Q149)</f>
        <v>160500000</v>
      </c>
      <c r="Z148" s="1">
        <f>_xlfn.AGGREGATE(7, 6, Q148:Q149)/SQRT(COUNT(Q148:Q149))</f>
        <v>7499999.9999999991</v>
      </c>
    </row>
    <row r="149" spans="1:26" x14ac:dyDescent="0.35">
      <c r="A149" s="1">
        <v>24</v>
      </c>
      <c r="B149" s="1">
        <v>5865</v>
      </c>
      <c r="C149" s="1" t="s">
        <v>30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 t="s">
        <v>47</v>
      </c>
      <c r="J149" s="1">
        <v>168</v>
      </c>
      <c r="K149" s="1">
        <v>17</v>
      </c>
      <c r="L149" s="1">
        <v>3</v>
      </c>
      <c r="M149" s="1">
        <v>1</v>
      </c>
      <c r="N149" s="1">
        <v>0</v>
      </c>
      <c r="P149" s="1" t="e">
        <f t="shared" si="46"/>
        <v>#VALUE!</v>
      </c>
      <c r="Q149" s="1">
        <f t="shared" ref="Q149:Q161" si="47">J149*100*10^(-1*$J$2)</f>
        <v>168000000</v>
      </c>
      <c r="R149" s="1">
        <f t="shared" si="45"/>
        <v>170000000</v>
      </c>
      <c r="S149" s="1">
        <f t="shared" si="42"/>
        <v>300000000</v>
      </c>
      <c r="T149" s="1">
        <f t="shared" si="43"/>
        <v>1000000000</v>
      </c>
      <c r="U149" s="1">
        <f t="shared" si="44"/>
        <v>0</v>
      </c>
      <c r="W149" s="1">
        <f t="shared" si="40"/>
        <v>327600000</v>
      </c>
    </row>
    <row r="150" spans="1:26" x14ac:dyDescent="0.35">
      <c r="A150" s="1">
        <v>24</v>
      </c>
      <c r="B150" s="1">
        <v>5865</v>
      </c>
      <c r="C150" s="1" t="s">
        <v>30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 t="s">
        <v>47</v>
      </c>
      <c r="J150" s="1">
        <v>93</v>
      </c>
      <c r="K150" s="1">
        <v>13</v>
      </c>
      <c r="L150" s="1">
        <v>1</v>
      </c>
      <c r="M150" s="1">
        <v>0</v>
      </c>
      <c r="N150" s="1">
        <v>0</v>
      </c>
      <c r="P150" s="1" t="e">
        <f t="shared" si="46"/>
        <v>#VALUE!</v>
      </c>
      <c r="Q150" s="1">
        <f t="shared" si="47"/>
        <v>93000000</v>
      </c>
      <c r="R150" s="1">
        <f t="shared" si="45"/>
        <v>130000000</v>
      </c>
      <c r="S150" s="1">
        <f t="shared" si="42"/>
        <v>100000000</v>
      </c>
      <c r="T150" s="1">
        <f t="shared" si="43"/>
        <v>0</v>
      </c>
      <c r="U150" s="1">
        <f t="shared" si="44"/>
        <v>0</v>
      </c>
      <c r="W150" s="1">
        <f t="shared" si="40"/>
        <v>64600000</v>
      </c>
      <c r="X150" s="1">
        <f>_xlfn.AGGREGATE(1, 6, P150:U151)</f>
        <v>54200000</v>
      </c>
      <c r="Y150" s="1">
        <f>_xlfn.AGGREGATE(1, 6, Q150:Q151)</f>
        <v>96000000</v>
      </c>
      <c r="Z150" s="1">
        <f>_xlfn.AGGREGATE(7, 6, Q150:Q151)/SQRT(COUNT(Q150:Q151))</f>
        <v>3000000</v>
      </c>
    </row>
    <row r="151" spans="1:26" x14ac:dyDescent="0.35">
      <c r="A151" s="1">
        <v>24</v>
      </c>
      <c r="B151" s="1">
        <v>5865</v>
      </c>
      <c r="C151" s="1" t="s">
        <v>30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 t="s">
        <v>47</v>
      </c>
      <c r="J151" s="1">
        <v>99</v>
      </c>
      <c r="K151" s="1">
        <v>12</v>
      </c>
      <c r="L151" s="1">
        <v>0</v>
      </c>
      <c r="M151" s="1">
        <v>0</v>
      </c>
      <c r="N151" s="1">
        <v>0</v>
      </c>
      <c r="P151" s="1" t="e">
        <f t="shared" si="46"/>
        <v>#VALUE!</v>
      </c>
      <c r="Q151" s="1">
        <f t="shared" si="47"/>
        <v>99000000</v>
      </c>
      <c r="R151" s="1">
        <f t="shared" si="45"/>
        <v>120000000</v>
      </c>
      <c r="S151" s="1">
        <f t="shared" si="42"/>
        <v>0</v>
      </c>
      <c r="T151" s="1">
        <f t="shared" si="43"/>
        <v>0</v>
      </c>
      <c r="U151" s="1">
        <f t="shared" si="44"/>
        <v>0</v>
      </c>
      <c r="W151" s="1">
        <f t="shared" ref="W151:W161" si="48">_xlfn.AGGREGATE(1, 6, P151:U151)</f>
        <v>43800000</v>
      </c>
    </row>
    <row r="152" spans="1:26" x14ac:dyDescent="0.35">
      <c r="A152" s="1">
        <v>24</v>
      </c>
      <c r="B152" s="1">
        <v>5865</v>
      </c>
      <c r="C152" s="1" t="s">
        <v>30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47</v>
      </c>
      <c r="J152" s="1" t="s">
        <v>47</v>
      </c>
      <c r="K152" s="1">
        <v>41</v>
      </c>
      <c r="L152" s="1">
        <v>5</v>
      </c>
      <c r="M152" s="1">
        <v>0</v>
      </c>
      <c r="N152" s="1">
        <v>0</v>
      </c>
      <c r="P152" s="1" t="e">
        <f t="shared" si="46"/>
        <v>#VALUE!</v>
      </c>
      <c r="Q152" s="1" t="e">
        <f t="shared" si="47"/>
        <v>#VALUE!</v>
      </c>
      <c r="R152" s="1">
        <f t="shared" si="45"/>
        <v>410000000</v>
      </c>
      <c r="S152" s="1">
        <f t="shared" ref="S152:S161" si="49">L152*100*10^(-1*$L$2)</f>
        <v>500000000</v>
      </c>
      <c r="T152" s="1">
        <f t="shared" ref="T152:T161" si="50">M152*100*10^(-1*$M$2)</f>
        <v>0</v>
      </c>
      <c r="U152" s="1">
        <f t="shared" ref="U152:U161" si="51">N152*100*10^(-1*$N$2)</f>
        <v>0</v>
      </c>
      <c r="W152" s="1">
        <f t="shared" si="48"/>
        <v>227500000</v>
      </c>
      <c r="X152" s="1">
        <f>_xlfn.AGGREGATE(1, 6, P152:U153)</f>
        <v>215000000</v>
      </c>
      <c r="Y152" s="1">
        <f>_xlfn.AGGREGATE(1, 6, R152:R153)</f>
        <v>410000000</v>
      </c>
      <c r="Z152" s="1">
        <f>_xlfn.AGGREGATE(7, 6, R152:R153)/SQRT(COUNT(R152:R153))</f>
        <v>0</v>
      </c>
    </row>
    <row r="153" spans="1:26" x14ac:dyDescent="0.35">
      <c r="A153" s="1">
        <v>24</v>
      </c>
      <c r="B153" s="1">
        <v>5865</v>
      </c>
      <c r="C153" s="1" t="s">
        <v>30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47</v>
      </c>
      <c r="J153" s="1" t="s">
        <v>47</v>
      </c>
      <c r="K153" s="1">
        <v>41</v>
      </c>
      <c r="L153" s="1">
        <v>4</v>
      </c>
      <c r="M153" s="1">
        <v>0</v>
      </c>
      <c r="N153" s="1">
        <v>0</v>
      </c>
      <c r="P153" s="1" t="e">
        <f t="shared" si="46"/>
        <v>#VALUE!</v>
      </c>
      <c r="Q153" s="1" t="e">
        <f t="shared" si="47"/>
        <v>#VALUE!</v>
      </c>
      <c r="R153" s="1">
        <f t="shared" si="45"/>
        <v>410000000</v>
      </c>
      <c r="S153" s="1">
        <f t="shared" si="49"/>
        <v>400000000</v>
      </c>
      <c r="T153" s="1">
        <f t="shared" si="50"/>
        <v>0</v>
      </c>
      <c r="U153" s="1">
        <f t="shared" si="51"/>
        <v>0</v>
      </c>
      <c r="W153" s="1">
        <f t="shared" si="48"/>
        <v>202500000</v>
      </c>
    </row>
    <row r="154" spans="1:26" x14ac:dyDescent="0.35">
      <c r="A154" s="1">
        <v>24</v>
      </c>
      <c r="B154" s="1">
        <v>5865</v>
      </c>
      <c r="C154" s="1" t="s">
        <v>30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47</v>
      </c>
      <c r="J154" s="1" t="s">
        <v>47</v>
      </c>
      <c r="K154" s="1">
        <v>97</v>
      </c>
      <c r="L154" s="1">
        <v>5</v>
      </c>
      <c r="M154" s="1">
        <v>0</v>
      </c>
      <c r="N154" s="1">
        <v>0</v>
      </c>
      <c r="P154" s="1" t="e">
        <f t="shared" si="46"/>
        <v>#VALUE!</v>
      </c>
      <c r="Q154" s="1" t="e">
        <f t="shared" si="47"/>
        <v>#VALUE!</v>
      </c>
      <c r="R154" s="1">
        <f t="shared" si="45"/>
        <v>970000000</v>
      </c>
      <c r="S154" s="1">
        <f t="shared" si="49"/>
        <v>500000000</v>
      </c>
      <c r="T154" s="1">
        <f t="shared" si="50"/>
        <v>0</v>
      </c>
      <c r="U154" s="1">
        <f t="shared" si="51"/>
        <v>0</v>
      </c>
      <c r="W154" s="1">
        <f t="shared" si="48"/>
        <v>367500000</v>
      </c>
      <c r="X154" s="1">
        <f>_xlfn.AGGREGATE(1, 6, P154:U155)</f>
        <v>2073750000</v>
      </c>
      <c r="Y154" s="1">
        <f>_xlfn.AGGREGATE(1, 6, R154:R155)</f>
        <v>945000000</v>
      </c>
      <c r="Z154" s="1">
        <f>_xlfn.AGGREGATE(7, 6, R154:R155)/SQRT(COUNT(R154:R155))</f>
        <v>25000000</v>
      </c>
    </row>
    <row r="155" spans="1:26" x14ac:dyDescent="0.35">
      <c r="A155" s="1">
        <v>24</v>
      </c>
      <c r="B155" s="1">
        <v>5865</v>
      </c>
      <c r="C155" s="1" t="s">
        <v>30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47</v>
      </c>
      <c r="J155" s="1" t="s">
        <v>47</v>
      </c>
      <c r="K155" s="1">
        <v>92</v>
      </c>
      <c r="L155" s="1">
        <v>12</v>
      </c>
      <c r="M155" s="1">
        <v>3</v>
      </c>
      <c r="N155" s="1">
        <v>1</v>
      </c>
      <c r="P155" s="1" t="e">
        <f t="shared" si="46"/>
        <v>#VALUE!</v>
      </c>
      <c r="Q155" s="1" t="e">
        <f t="shared" si="47"/>
        <v>#VALUE!</v>
      </c>
      <c r="R155" s="1">
        <f t="shared" si="45"/>
        <v>920000000</v>
      </c>
      <c r="S155" s="1">
        <f t="shared" si="49"/>
        <v>1200000000</v>
      </c>
      <c r="T155" s="1">
        <f t="shared" si="50"/>
        <v>3000000000</v>
      </c>
      <c r="U155" s="1">
        <f t="shared" si="51"/>
        <v>10000000000</v>
      </c>
      <c r="W155" s="1">
        <f t="shared" si="48"/>
        <v>3780000000</v>
      </c>
    </row>
    <row r="156" spans="1:26" x14ac:dyDescent="0.35">
      <c r="A156" s="1">
        <v>24</v>
      </c>
      <c r="B156" s="1">
        <v>5865</v>
      </c>
      <c r="C156" s="1" t="s">
        <v>30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>
        <v>36</v>
      </c>
      <c r="J156" s="1">
        <v>6</v>
      </c>
      <c r="K156" s="1">
        <v>3</v>
      </c>
      <c r="L156" s="1">
        <v>0</v>
      </c>
      <c r="M156" s="1">
        <v>0</v>
      </c>
      <c r="N156" s="1">
        <v>0</v>
      </c>
      <c r="P156" s="1">
        <f t="shared" si="46"/>
        <v>3600000</v>
      </c>
      <c r="Q156" s="1">
        <f t="shared" si="47"/>
        <v>6000000</v>
      </c>
      <c r="R156" s="1">
        <f t="shared" si="45"/>
        <v>30000000</v>
      </c>
      <c r="S156" s="1">
        <f t="shared" si="49"/>
        <v>0</v>
      </c>
      <c r="T156" s="1">
        <f t="shared" si="50"/>
        <v>0</v>
      </c>
      <c r="U156" s="1">
        <f t="shared" si="51"/>
        <v>0</v>
      </c>
      <c r="W156" s="1">
        <f t="shared" si="48"/>
        <v>6600000</v>
      </c>
      <c r="X156" s="1">
        <f>_xlfn.AGGREGATE(1, 6, P156:U157)</f>
        <v>3791666.6666666665</v>
      </c>
      <c r="Y156" s="1">
        <f>_xlfn.AGGREGATE(1, 6, P156:P157)</f>
        <v>4250000</v>
      </c>
      <c r="Z156" s="1">
        <f>_xlfn.AGGREGATE(7, 6, P156:P157)/SQRT(COUNT(P156:P157))</f>
        <v>649999.99999999988</v>
      </c>
    </row>
    <row r="157" spans="1:26" x14ac:dyDescent="0.35">
      <c r="A157" s="1">
        <v>24</v>
      </c>
      <c r="B157" s="1">
        <v>5865</v>
      </c>
      <c r="C157" s="1" t="s">
        <v>30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>
        <v>49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P157" s="1">
        <f t="shared" si="46"/>
        <v>4900000</v>
      </c>
      <c r="Q157" s="1">
        <f t="shared" si="47"/>
        <v>1000000</v>
      </c>
      <c r="R157" s="1">
        <f t="shared" ref="R157:R161" si="52">K157*100*10^(-1*$K$2)</f>
        <v>0</v>
      </c>
      <c r="S157" s="1">
        <f t="shared" si="49"/>
        <v>0</v>
      </c>
      <c r="T157" s="1">
        <f t="shared" si="50"/>
        <v>0</v>
      </c>
      <c r="U157" s="1">
        <f t="shared" si="51"/>
        <v>0</v>
      </c>
      <c r="W157" s="1">
        <f t="shared" si="48"/>
        <v>983333.33333333337</v>
      </c>
    </row>
    <row r="158" spans="1:26" x14ac:dyDescent="0.35">
      <c r="A158" s="1">
        <v>24</v>
      </c>
      <c r="B158" s="1">
        <v>5865</v>
      </c>
      <c r="C158" s="1" t="s">
        <v>30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 t="s">
        <v>47</v>
      </c>
      <c r="J158" s="1" t="s">
        <v>47</v>
      </c>
      <c r="K158" s="1">
        <v>44</v>
      </c>
      <c r="L158" s="1">
        <v>4</v>
      </c>
      <c r="M158" s="1">
        <v>0</v>
      </c>
      <c r="N158" s="1">
        <v>0</v>
      </c>
      <c r="P158" s="1" t="e">
        <f t="shared" si="46"/>
        <v>#VALUE!</v>
      </c>
      <c r="Q158" s="1" t="e">
        <f t="shared" si="47"/>
        <v>#VALUE!</v>
      </c>
      <c r="R158" s="1">
        <f t="shared" si="52"/>
        <v>440000000</v>
      </c>
      <c r="S158" s="1">
        <f t="shared" si="49"/>
        <v>400000000</v>
      </c>
      <c r="T158" s="1">
        <f t="shared" si="50"/>
        <v>0</v>
      </c>
      <c r="U158" s="1">
        <f t="shared" si="51"/>
        <v>0</v>
      </c>
      <c r="W158" s="1">
        <f t="shared" si="48"/>
        <v>210000000</v>
      </c>
      <c r="X158" s="1">
        <f>_xlfn.AGGREGATE(1, 6, P158:U159)</f>
        <v>233750000</v>
      </c>
      <c r="Y158" s="1">
        <f>_xlfn.AGGREGATE(1, 6, R158:R159)</f>
        <v>435000000</v>
      </c>
      <c r="Z158" s="1">
        <f>_xlfn.AGGREGATE(7, 6, R158:R159)/SQRT(COUNT(R158:R159))</f>
        <v>4999999.9999999991</v>
      </c>
    </row>
    <row r="159" spans="1:26" x14ac:dyDescent="0.35">
      <c r="A159" s="1">
        <v>24</v>
      </c>
      <c r="B159" s="1">
        <v>5865</v>
      </c>
      <c r="C159" s="1" t="s">
        <v>30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 t="s">
        <v>47</v>
      </c>
      <c r="J159" s="1" t="s">
        <v>47</v>
      </c>
      <c r="K159" s="1">
        <v>43</v>
      </c>
      <c r="L159" s="1">
        <v>6</v>
      </c>
      <c r="M159" s="1">
        <v>0</v>
      </c>
      <c r="N159" s="1">
        <v>0</v>
      </c>
      <c r="P159" s="1" t="e">
        <f t="shared" si="46"/>
        <v>#VALUE!</v>
      </c>
      <c r="Q159" s="1" t="e">
        <f t="shared" si="47"/>
        <v>#VALUE!</v>
      </c>
      <c r="R159" s="1">
        <f t="shared" si="52"/>
        <v>430000000</v>
      </c>
      <c r="S159" s="1">
        <f t="shared" si="49"/>
        <v>600000000</v>
      </c>
      <c r="T159" s="1">
        <f t="shared" si="50"/>
        <v>0</v>
      </c>
      <c r="U159" s="1">
        <f t="shared" si="51"/>
        <v>0</v>
      </c>
      <c r="W159" s="1">
        <f t="shared" si="48"/>
        <v>257500000</v>
      </c>
    </row>
    <row r="160" spans="1:26" x14ac:dyDescent="0.35">
      <c r="A160" s="1">
        <v>24</v>
      </c>
      <c r="B160" s="1">
        <v>5865</v>
      </c>
      <c r="C160" s="1" t="s">
        <v>30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 t="s">
        <v>47</v>
      </c>
      <c r="J160" s="1">
        <v>74</v>
      </c>
      <c r="K160" s="1">
        <v>9</v>
      </c>
      <c r="L160" s="1">
        <v>0</v>
      </c>
      <c r="M160" s="1">
        <v>0</v>
      </c>
      <c r="N160" s="1">
        <v>0</v>
      </c>
      <c r="P160" s="1" t="e">
        <f t="shared" si="46"/>
        <v>#VALUE!</v>
      </c>
      <c r="Q160" s="1">
        <f t="shared" si="47"/>
        <v>74000000</v>
      </c>
      <c r="R160" s="1">
        <f t="shared" si="52"/>
        <v>90000000</v>
      </c>
      <c r="S160" s="1">
        <f t="shared" si="49"/>
        <v>0</v>
      </c>
      <c r="T160" s="1">
        <f t="shared" si="50"/>
        <v>0</v>
      </c>
      <c r="U160" s="1">
        <f t="shared" si="51"/>
        <v>0</v>
      </c>
      <c r="W160" s="1">
        <f t="shared" si="48"/>
        <v>32800000</v>
      </c>
      <c r="X160" s="1">
        <f>_xlfn.AGGREGATE(1, 6, P160:U161)</f>
        <v>129400000</v>
      </c>
      <c r="Y160" s="1">
        <f>_xlfn.AGGREGATE(1, 6, Q160:Q161)</f>
        <v>77000000</v>
      </c>
      <c r="Z160" s="1">
        <f>_xlfn.AGGREGATE(7, 6, Q160:Q161)/SQRT(COUNT(Q160:Q161))</f>
        <v>3000000</v>
      </c>
    </row>
    <row r="161" spans="1:23" x14ac:dyDescent="0.35">
      <c r="A161" s="1">
        <v>24</v>
      </c>
      <c r="B161" s="1">
        <v>5865</v>
      </c>
      <c r="C161" s="1" t="s">
        <v>30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 t="s">
        <v>47</v>
      </c>
      <c r="J161" s="1">
        <v>80</v>
      </c>
      <c r="K161" s="1">
        <v>5</v>
      </c>
      <c r="L161" s="1">
        <v>0</v>
      </c>
      <c r="M161" s="1">
        <v>1</v>
      </c>
      <c r="N161" s="1">
        <v>0</v>
      </c>
      <c r="P161" s="1" t="e">
        <f t="shared" si="46"/>
        <v>#VALUE!</v>
      </c>
      <c r="Q161" s="1">
        <f t="shared" si="47"/>
        <v>80000000</v>
      </c>
      <c r="R161" s="1">
        <f t="shared" si="52"/>
        <v>50000000</v>
      </c>
      <c r="S161" s="1">
        <f t="shared" si="49"/>
        <v>0</v>
      </c>
      <c r="T161" s="1">
        <f t="shared" si="50"/>
        <v>1000000000</v>
      </c>
      <c r="U161" s="1">
        <f t="shared" si="51"/>
        <v>0</v>
      </c>
      <c r="W161" s="1">
        <f t="shared" si="48"/>
        <v>226000000</v>
      </c>
    </row>
    <row r="163" spans="1:23" x14ac:dyDescent="0.35">
      <c r="I163" s="1">
        <f>SUM(I84:N161,I3:N80)</f>
        <v>16116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topLeftCell="F1" zoomScale="55" zoomScaleNormal="55" workbookViewId="0">
      <selection activeCell="M68" sqref="M68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41</v>
      </c>
      <c r="C1" s="4"/>
      <c r="D1" s="4"/>
      <c r="E1" s="4"/>
      <c r="F1" s="4"/>
      <c r="I1" s="4" t="s">
        <v>44</v>
      </c>
      <c r="J1" s="4"/>
      <c r="K1" s="4"/>
      <c r="L1" s="4"/>
      <c r="M1" s="4"/>
      <c r="P1" t="s">
        <v>8</v>
      </c>
      <c r="Q1" t="s">
        <v>27</v>
      </c>
      <c r="R1" t="s">
        <v>42</v>
      </c>
      <c r="S1" t="s">
        <v>45</v>
      </c>
      <c r="U1" t="s">
        <v>25</v>
      </c>
      <c r="V1" t="s">
        <v>27</v>
      </c>
      <c r="W1" t="s">
        <v>42</v>
      </c>
      <c r="X1" t="s">
        <v>45</v>
      </c>
    </row>
    <row r="2" spans="1:24" x14ac:dyDescent="0.35">
      <c r="B2" t="s">
        <v>26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I2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Q2">
        <v>1.0250000655651093</v>
      </c>
      <c r="R2">
        <v>1.0360000282526016</v>
      </c>
      <c r="S2">
        <v>0.97700007259845734</v>
      </c>
      <c r="V2">
        <v>760</v>
      </c>
      <c r="W2">
        <v>-20</v>
      </c>
      <c r="X2">
        <v>-20</v>
      </c>
    </row>
    <row r="3" spans="1:24" x14ac:dyDescent="0.35">
      <c r="A3" t="s">
        <v>8</v>
      </c>
      <c r="B3">
        <v>1</v>
      </c>
      <c r="C3">
        <v>0.79200003296136856</v>
      </c>
      <c r="D3">
        <v>0.60300003737211227</v>
      </c>
      <c r="E3">
        <v>0.62599997967481613</v>
      </c>
      <c r="F3">
        <v>0.68799998611211777</v>
      </c>
      <c r="G3">
        <v>0.64100001007318497</v>
      </c>
      <c r="I3">
        <v>1</v>
      </c>
      <c r="J3">
        <v>0.84900002926588058</v>
      </c>
      <c r="K3">
        <v>0.59099998325109482</v>
      </c>
      <c r="L3">
        <v>0.54800000041723251</v>
      </c>
      <c r="M3">
        <v>0.29100004583597183</v>
      </c>
      <c r="N3">
        <v>0.25600004941225052</v>
      </c>
      <c r="R3" t="s">
        <v>43</v>
      </c>
      <c r="S3" t="s">
        <v>46</v>
      </c>
      <c r="W3" t="s">
        <v>43</v>
      </c>
      <c r="X3" t="s">
        <v>46</v>
      </c>
    </row>
    <row r="4" spans="1:24" x14ac:dyDescent="0.35">
      <c r="B4">
        <v>2</v>
      </c>
      <c r="C4">
        <v>0.72299998253583908</v>
      </c>
      <c r="D4">
        <v>0.63400004059076309</v>
      </c>
      <c r="E4">
        <v>0.57500001043081284</v>
      </c>
      <c r="F4">
        <v>0.75300004333257675</v>
      </c>
      <c r="G4">
        <v>0.78300002962350845</v>
      </c>
      <c r="I4">
        <v>2</v>
      </c>
      <c r="J4">
        <v>0.89400004595518112</v>
      </c>
      <c r="K4">
        <v>1.0569999739527702</v>
      </c>
      <c r="L4">
        <v>0.60499999672174454</v>
      </c>
      <c r="M4">
        <v>0.39000000804662704</v>
      </c>
      <c r="N4">
        <v>0.32600004225969315</v>
      </c>
      <c r="R4">
        <f>0.5*Q2+0.5*R2</f>
        <v>1.0305000469088554</v>
      </c>
      <c r="S4">
        <f>0.5*Q2+0.5*S2</f>
        <v>1.0010000690817833</v>
      </c>
      <c r="W4">
        <f>0.5*V2+0.5*W2</f>
        <v>370</v>
      </c>
      <c r="X4">
        <f>0.5*V2+0.5*X2</f>
        <v>370</v>
      </c>
    </row>
    <row r="5" spans="1:24" x14ac:dyDescent="0.35">
      <c r="B5">
        <v>3</v>
      </c>
      <c r="C5">
        <v>0.73000002652406693</v>
      </c>
      <c r="D5">
        <v>0.52300002425909042</v>
      </c>
      <c r="E5">
        <v>0.55199999362230301</v>
      </c>
      <c r="F5">
        <v>0.79399999231100082</v>
      </c>
      <c r="G5">
        <v>0.7030000165104866</v>
      </c>
      <c r="I5">
        <v>3</v>
      </c>
      <c r="J5">
        <v>1.0610000416636467</v>
      </c>
      <c r="K5">
        <v>1.2190000340342522</v>
      </c>
      <c r="L5">
        <v>0.79900000244379044</v>
      </c>
      <c r="M5">
        <v>0.57000000029802322</v>
      </c>
      <c r="N5">
        <v>0.3359999880194664</v>
      </c>
    </row>
    <row r="6" spans="1:24" x14ac:dyDescent="0.35">
      <c r="A6" t="s">
        <v>25</v>
      </c>
      <c r="B6">
        <v>1</v>
      </c>
      <c r="C6">
        <v>50</v>
      </c>
      <c r="D6">
        <v>60</v>
      </c>
      <c r="E6">
        <v>270</v>
      </c>
      <c r="F6">
        <v>160</v>
      </c>
      <c r="G6">
        <v>160</v>
      </c>
      <c r="I6">
        <v>1</v>
      </c>
      <c r="J6">
        <v>40</v>
      </c>
      <c r="K6">
        <v>30</v>
      </c>
      <c r="L6">
        <v>230</v>
      </c>
      <c r="M6">
        <v>190</v>
      </c>
      <c r="N6">
        <v>210</v>
      </c>
    </row>
    <row r="7" spans="1:24" x14ac:dyDescent="0.35">
      <c r="B7">
        <v>2</v>
      </c>
      <c r="C7">
        <v>50</v>
      </c>
      <c r="D7">
        <v>90</v>
      </c>
      <c r="E7">
        <v>210</v>
      </c>
      <c r="F7">
        <v>180</v>
      </c>
      <c r="G7">
        <v>150</v>
      </c>
      <c r="I7">
        <v>2</v>
      </c>
      <c r="J7">
        <v>50</v>
      </c>
      <c r="K7">
        <v>170</v>
      </c>
      <c r="L7">
        <v>220</v>
      </c>
      <c r="M7">
        <v>210</v>
      </c>
      <c r="N7">
        <v>190</v>
      </c>
    </row>
    <row r="8" spans="1:24" x14ac:dyDescent="0.35">
      <c r="B8">
        <v>3</v>
      </c>
      <c r="C8">
        <v>30</v>
      </c>
      <c r="D8">
        <v>50</v>
      </c>
      <c r="E8">
        <v>230</v>
      </c>
      <c r="F8">
        <v>160</v>
      </c>
      <c r="G8">
        <v>160</v>
      </c>
      <c r="I8">
        <v>3</v>
      </c>
      <c r="J8">
        <v>40</v>
      </c>
      <c r="K8">
        <v>250</v>
      </c>
      <c r="L8">
        <v>220</v>
      </c>
      <c r="M8">
        <v>300</v>
      </c>
      <c r="N8">
        <v>240</v>
      </c>
    </row>
    <row r="10" spans="1:24" x14ac:dyDescent="0.35">
      <c r="A10" t="s">
        <v>8</v>
      </c>
    </row>
    <row r="11" spans="1:24" x14ac:dyDescent="0.35">
      <c r="A11" s="1" t="s">
        <v>5</v>
      </c>
      <c r="B11" s="1" t="s">
        <v>29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</row>
    <row r="12" spans="1:24" x14ac:dyDescent="0.35">
      <c r="A12" s="1">
        <v>5833</v>
      </c>
      <c r="B12" s="1">
        <f>R4/80</f>
        <v>1.2881250586360693E-2</v>
      </c>
      <c r="C12">
        <f>AVERAGE(C3:C5)</f>
        <v>0.74833334734042489</v>
      </c>
      <c r="D12">
        <f t="shared" ref="D12:G12" si="0">AVERAGE(D3:D5)</f>
        <v>0.5866667007406553</v>
      </c>
      <c r="E12">
        <f t="shared" si="0"/>
        <v>0.5843333279093107</v>
      </c>
      <c r="F12">
        <f t="shared" si="0"/>
        <v>0.74500000725189841</v>
      </c>
      <c r="G12">
        <f t="shared" si="0"/>
        <v>0.70900001873572671</v>
      </c>
    </row>
    <row r="13" spans="1:24" x14ac:dyDescent="0.35">
      <c r="A13" s="1">
        <v>5865</v>
      </c>
      <c r="B13" s="1">
        <f>S4/80</f>
        <v>1.2512500863522291E-2</v>
      </c>
      <c r="C13">
        <f>AVERAGE(J3:J5)</f>
        <v>0.93466670562823617</v>
      </c>
      <c r="D13">
        <f t="shared" ref="D13:G13" si="1">AVERAGE(K3:K5)</f>
        <v>0.95566666374603904</v>
      </c>
      <c r="E13">
        <f t="shared" si="1"/>
        <v>0.6506666665275892</v>
      </c>
      <c r="F13">
        <f t="shared" si="1"/>
        <v>0.41700001806020737</v>
      </c>
      <c r="G13">
        <f t="shared" si="1"/>
        <v>0.30600002656380337</v>
      </c>
    </row>
    <row r="15" spans="1:24" x14ac:dyDescent="0.35">
      <c r="A15" t="s">
        <v>25</v>
      </c>
    </row>
    <row r="16" spans="1:24" x14ac:dyDescent="0.35">
      <c r="A16" s="1" t="s">
        <v>5</v>
      </c>
      <c r="B16" s="1" t="s">
        <v>29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</row>
    <row r="17" spans="1:7" x14ac:dyDescent="0.35">
      <c r="A17" s="1">
        <v>5833</v>
      </c>
      <c r="B17" s="1">
        <f>W4/80</f>
        <v>4.625</v>
      </c>
      <c r="C17">
        <f>AVERAGE(C6:C8)</f>
        <v>43.333333333333336</v>
      </c>
      <c r="D17">
        <f>AVERAGE(D6:D8)</f>
        <v>66.666666666666671</v>
      </c>
      <c r="E17">
        <f>AVERAGE(E6:E8)</f>
        <v>236.66666666666666</v>
      </c>
      <c r="F17">
        <f t="shared" ref="F17" si="2">AVERAGE(F6:F8)</f>
        <v>166.66666666666666</v>
      </c>
      <c r="G17">
        <f>AVERAGE(G6:G8)</f>
        <v>156.66666666666666</v>
      </c>
    </row>
    <row r="18" spans="1:7" x14ac:dyDescent="0.35">
      <c r="A18" s="1">
        <v>5865</v>
      </c>
      <c r="B18" s="1">
        <f>X4/80</f>
        <v>4.625</v>
      </c>
      <c r="C18">
        <f>AVERAGE(J6:J8)</f>
        <v>43.333333333333336</v>
      </c>
      <c r="D18">
        <f t="shared" ref="D18:G18" si="3">AVERAGE(K6:K8)</f>
        <v>150</v>
      </c>
      <c r="E18">
        <f t="shared" si="3"/>
        <v>223.33333333333334</v>
      </c>
      <c r="F18">
        <f t="shared" si="3"/>
        <v>233.33333333333334</v>
      </c>
      <c r="G18">
        <f t="shared" si="3"/>
        <v>213.33333333333334</v>
      </c>
    </row>
    <row r="20" spans="1:7" x14ac:dyDescent="0.35">
      <c r="A20" t="s">
        <v>28</v>
      </c>
    </row>
    <row r="21" spans="1:7" x14ac:dyDescent="0.35">
      <c r="A21" s="1" t="s">
        <v>5</v>
      </c>
      <c r="B21" s="1" t="s">
        <v>29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1:7" x14ac:dyDescent="0.35">
      <c r="A22" s="1">
        <v>5833</v>
      </c>
      <c r="B22" s="1">
        <f>B17/B12</f>
        <v>359.04898899313235</v>
      </c>
      <c r="C22" s="1">
        <f>C17/C12</f>
        <v>57.906457713450706</v>
      </c>
      <c r="D22" s="1">
        <f>D17/D12</f>
        <v>113.63635703628876</v>
      </c>
      <c r="E22" s="1">
        <f t="shared" ref="C22:G23" si="4">E17/E12</f>
        <v>405.01996953252279</v>
      </c>
      <c r="F22" s="1">
        <f>F17/F12</f>
        <v>223.7136443547893</v>
      </c>
      <c r="G22" s="1">
        <f>G17/G12</f>
        <v>220.9684943958552</v>
      </c>
    </row>
    <row r="23" spans="1:7" x14ac:dyDescent="0.35">
      <c r="A23" s="1">
        <v>5865</v>
      </c>
      <c r="B23" s="1">
        <f>B18/B13</f>
        <v>369.63034412115553</v>
      </c>
      <c r="C23" s="1">
        <f t="shared" si="4"/>
        <v>46.362337582365086</v>
      </c>
      <c r="D23" s="1">
        <f t="shared" si="4"/>
        <v>156.95849367814856</v>
      </c>
      <c r="E23" s="1">
        <f t="shared" si="4"/>
        <v>343.23770499139852</v>
      </c>
      <c r="F23" s="1">
        <f t="shared" si="4"/>
        <v>559.55233387938165</v>
      </c>
      <c r="G23" s="1">
        <f t="shared" si="4"/>
        <v>697.16769547028684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N51"/>
  <sheetViews>
    <sheetView zoomScale="55" zoomScaleNormal="55" workbookViewId="0">
      <selection activeCell="M13" sqref="M13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5</v>
      </c>
      <c r="C1" t="s">
        <v>23</v>
      </c>
      <c r="D1" t="s">
        <v>3</v>
      </c>
      <c r="E1" t="s">
        <v>8</v>
      </c>
      <c r="F1" t="s">
        <v>24</v>
      </c>
      <c r="G1" t="s">
        <v>25</v>
      </c>
      <c r="H1" t="s">
        <v>28</v>
      </c>
    </row>
    <row r="2" spans="1:8" x14ac:dyDescent="0.35">
      <c r="A2">
        <v>24</v>
      </c>
      <c r="B2">
        <v>5833</v>
      </c>
      <c r="C2" s="1" t="s">
        <v>18</v>
      </c>
      <c r="D2">
        <v>1330000000</v>
      </c>
      <c r="E2">
        <v>0.74833334734042489</v>
      </c>
      <c r="F2">
        <v>0.2528004344978515</v>
      </c>
      <c r="G2">
        <v>43.333333333333336</v>
      </c>
      <c r="H2">
        <v>57.906457713450706</v>
      </c>
    </row>
    <row r="3" spans="1:8" x14ac:dyDescent="0.35">
      <c r="A3">
        <v>24</v>
      </c>
      <c r="B3">
        <v>5833</v>
      </c>
      <c r="C3" s="1" t="s">
        <v>19</v>
      </c>
      <c r="D3">
        <v>828333333.33333337</v>
      </c>
      <c r="E3">
        <v>0.5866667007406553</v>
      </c>
      <c r="F3">
        <v>0.85882926269923177</v>
      </c>
      <c r="G3">
        <v>66.666666666666671</v>
      </c>
      <c r="H3">
        <v>113.63635703628876</v>
      </c>
    </row>
    <row r="4" spans="1:8" x14ac:dyDescent="0.35">
      <c r="A4">
        <v>24</v>
      </c>
      <c r="B4">
        <v>5833</v>
      </c>
      <c r="C4" s="1" t="s">
        <v>20</v>
      </c>
      <c r="D4">
        <v>960000000</v>
      </c>
      <c r="E4">
        <v>0.5843333279093107</v>
      </c>
      <c r="F4">
        <v>0.1179757572518586</v>
      </c>
      <c r="G4">
        <v>236.66666666666666</v>
      </c>
      <c r="H4">
        <v>405.01996953252279</v>
      </c>
    </row>
    <row r="5" spans="1:8" x14ac:dyDescent="0.35">
      <c r="A5">
        <v>24</v>
      </c>
      <c r="B5">
        <v>5833</v>
      </c>
      <c r="C5" s="1" t="s">
        <v>21</v>
      </c>
      <c r="D5">
        <v>1300000000</v>
      </c>
      <c r="E5">
        <v>0.74500000725189841</v>
      </c>
      <c r="F5">
        <v>0</v>
      </c>
      <c r="G5">
        <v>166.66666666666666</v>
      </c>
      <c r="H5">
        <v>223.7136443547893</v>
      </c>
    </row>
    <row r="6" spans="1:8" x14ac:dyDescent="0.35">
      <c r="A6">
        <v>24</v>
      </c>
      <c r="B6">
        <v>5833</v>
      </c>
      <c r="C6" s="1" t="s">
        <v>22</v>
      </c>
      <c r="D6">
        <v>1256666666.6666667</v>
      </c>
      <c r="E6">
        <v>0.70900001873572671</v>
      </c>
      <c r="F6">
        <v>0</v>
      </c>
      <c r="G6">
        <v>156.66666666666666</v>
      </c>
      <c r="H6">
        <v>220.9684943958552</v>
      </c>
    </row>
    <row r="7" spans="1:8" x14ac:dyDescent="0.35">
      <c r="A7">
        <v>24</v>
      </c>
      <c r="B7">
        <v>5865</v>
      </c>
      <c r="C7" s="1" t="s">
        <v>18</v>
      </c>
      <c r="D7">
        <v>1651666666.6666667</v>
      </c>
      <c r="E7">
        <v>0.93466670562823617</v>
      </c>
      <c r="F7">
        <v>0.19588720779740909</v>
      </c>
      <c r="G7">
        <v>43.333333333333336</v>
      </c>
      <c r="H7">
        <v>46.362337582365086</v>
      </c>
    </row>
    <row r="8" spans="1:8" x14ac:dyDescent="0.35">
      <c r="A8">
        <v>24</v>
      </c>
      <c r="B8">
        <v>5865</v>
      </c>
      <c r="C8" s="1" t="s">
        <v>19</v>
      </c>
      <c r="D8">
        <v>1228333333.3333333</v>
      </c>
      <c r="E8">
        <v>0.95566666374603904</v>
      </c>
      <c r="F8">
        <v>0.6904965484592458</v>
      </c>
      <c r="G8">
        <v>150</v>
      </c>
      <c r="H8">
        <v>156.95849367814856</v>
      </c>
    </row>
    <row r="9" spans="1:8" x14ac:dyDescent="0.35">
      <c r="A9">
        <v>24</v>
      </c>
      <c r="B9">
        <v>5865</v>
      </c>
      <c r="C9" s="1" t="s">
        <v>20</v>
      </c>
      <c r="D9">
        <v>491500000</v>
      </c>
      <c r="E9">
        <v>0.6506666665275892</v>
      </c>
      <c r="F9">
        <v>2.2125709849495356E-3</v>
      </c>
      <c r="G9" s="1">
        <v>223.33333333333334</v>
      </c>
      <c r="H9">
        <v>343.23770499139852</v>
      </c>
    </row>
    <row r="10" spans="1:8" x14ac:dyDescent="0.35">
      <c r="A10">
        <v>24</v>
      </c>
      <c r="B10">
        <v>5865</v>
      </c>
      <c r="C10" s="1" t="s">
        <v>21</v>
      </c>
      <c r="D10">
        <v>185566666.66666666</v>
      </c>
      <c r="E10">
        <v>0.41700001806020737</v>
      </c>
      <c r="F10">
        <v>0.72421475629645382</v>
      </c>
      <c r="G10" s="1">
        <v>233.33333333333334</v>
      </c>
      <c r="H10">
        <v>559.55233387938165</v>
      </c>
    </row>
    <row r="11" spans="1:8" x14ac:dyDescent="0.35">
      <c r="A11">
        <v>24</v>
      </c>
      <c r="B11">
        <v>5865</v>
      </c>
      <c r="C11" s="1" t="s">
        <v>22</v>
      </c>
      <c r="D11">
        <v>103000000</v>
      </c>
      <c r="E11">
        <v>0.30600002656380337</v>
      </c>
      <c r="F11">
        <v>0.92058525164238092</v>
      </c>
      <c r="G11" s="1">
        <v>213.33333333333334</v>
      </c>
      <c r="H11">
        <v>697.16769547028684</v>
      </c>
    </row>
    <row r="48" spans="12:14" x14ac:dyDescent="0.35">
      <c r="L48" s="1"/>
      <c r="M48" s="1"/>
      <c r="N48" s="1"/>
    </row>
    <row r="49" spans="7:12" x14ac:dyDescent="0.35">
      <c r="J49" s="1"/>
      <c r="K49" s="1"/>
      <c r="L49" s="1"/>
    </row>
    <row r="50" spans="7:12" x14ac:dyDescent="0.35">
      <c r="G50" s="1"/>
      <c r="H50" s="1"/>
      <c r="I50" s="1"/>
      <c r="J50" s="1"/>
      <c r="K50" s="1"/>
      <c r="L50" s="1"/>
    </row>
    <row r="51" spans="7:12" x14ac:dyDescent="0.35">
      <c r="G51" s="1"/>
      <c r="H51" s="1"/>
      <c r="I51" s="1"/>
      <c r="J51" s="1"/>
      <c r="K51" s="1"/>
      <c r="L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D50-81E5-45E9-9B34-39187D698075}">
  <dimension ref="A1:C31"/>
  <sheetViews>
    <sheetView workbookViewId="0">
      <selection activeCell="H17" sqref="H17"/>
    </sheetView>
  </sheetViews>
  <sheetFormatPr defaultRowHeight="14.5" x14ac:dyDescent="0.35"/>
  <sheetData>
    <row r="1" spans="1:3" x14ac:dyDescent="0.35">
      <c r="A1" t="s">
        <v>48</v>
      </c>
      <c r="B1" t="s">
        <v>8</v>
      </c>
      <c r="C1" t="s">
        <v>25</v>
      </c>
    </row>
    <row r="2" spans="1:3" x14ac:dyDescent="0.35">
      <c r="A2">
        <v>1</v>
      </c>
      <c r="B2">
        <v>1.3089999556541443</v>
      </c>
      <c r="C2">
        <v>280</v>
      </c>
    </row>
    <row r="3" spans="1:3" x14ac:dyDescent="0.35">
      <c r="A3">
        <v>2</v>
      </c>
      <c r="B3">
        <v>0.66500000655651093</v>
      </c>
      <c r="C3">
        <v>840</v>
      </c>
    </row>
    <row r="4" spans="1:3" x14ac:dyDescent="0.35">
      <c r="A4">
        <v>9</v>
      </c>
      <c r="B4">
        <v>0.58499999344348907</v>
      </c>
      <c r="C4">
        <v>460</v>
      </c>
    </row>
    <row r="5" spans="1:3" x14ac:dyDescent="0.35">
      <c r="A5">
        <v>12</v>
      </c>
      <c r="B5">
        <v>0.51200002431869507</v>
      </c>
      <c r="C5">
        <v>460</v>
      </c>
    </row>
    <row r="6" spans="1:3" x14ac:dyDescent="0.35">
      <c r="A6">
        <v>19</v>
      </c>
      <c r="B6">
        <v>0.52600003778934479</v>
      </c>
      <c r="C6">
        <v>450</v>
      </c>
    </row>
    <row r="7" spans="1:3" x14ac:dyDescent="0.35">
      <c r="A7">
        <v>25</v>
      </c>
      <c r="B7">
        <v>0.85500001907348633</v>
      </c>
      <c r="C7">
        <v>750</v>
      </c>
    </row>
    <row r="8" spans="1:3" x14ac:dyDescent="0.35">
      <c r="A8">
        <v>29</v>
      </c>
      <c r="B8">
        <v>1.4699999988079071</v>
      </c>
      <c r="C8">
        <v>1410</v>
      </c>
    </row>
    <row r="9" spans="1:3" x14ac:dyDescent="0.35">
      <c r="A9">
        <v>30</v>
      </c>
      <c r="B9">
        <v>1.1779999732971191</v>
      </c>
      <c r="C9">
        <v>160</v>
      </c>
    </row>
    <row r="10" spans="1:3" x14ac:dyDescent="0.35">
      <c r="A10">
        <v>31</v>
      </c>
      <c r="B10">
        <v>1.4480000734329224</v>
      </c>
      <c r="C10">
        <v>1360</v>
      </c>
    </row>
    <row r="11" spans="1:3" x14ac:dyDescent="0.35">
      <c r="A11">
        <v>32</v>
      </c>
      <c r="B11">
        <v>1.273999959230423</v>
      </c>
      <c r="C11">
        <v>200</v>
      </c>
    </row>
    <row r="12" spans="1:3" x14ac:dyDescent="0.35">
      <c r="A12">
        <v>33</v>
      </c>
      <c r="B12">
        <v>0.84799997508525848</v>
      </c>
      <c r="C12">
        <v>590</v>
      </c>
    </row>
    <row r="13" spans="1:3" x14ac:dyDescent="0.35">
      <c r="A13">
        <v>45</v>
      </c>
      <c r="B13">
        <v>0.88899999856948853</v>
      </c>
      <c r="C13">
        <v>670</v>
      </c>
    </row>
    <row r="14" spans="1:3" x14ac:dyDescent="0.35">
      <c r="A14">
        <v>47</v>
      </c>
      <c r="B14">
        <v>1.2860000133514404</v>
      </c>
      <c r="C14">
        <v>380</v>
      </c>
    </row>
    <row r="15" spans="1:3" x14ac:dyDescent="0.35">
      <c r="A15">
        <v>49</v>
      </c>
      <c r="B15">
        <v>0.83700001239776611</v>
      </c>
      <c r="C15">
        <v>670</v>
      </c>
    </row>
    <row r="16" spans="1:3" x14ac:dyDescent="0.35">
      <c r="A16">
        <v>51</v>
      </c>
      <c r="B16">
        <v>0.67400000989437103</v>
      </c>
      <c r="C16">
        <v>300</v>
      </c>
    </row>
    <row r="17" spans="1:3" x14ac:dyDescent="0.35">
      <c r="A17">
        <v>53</v>
      </c>
      <c r="B17">
        <v>0.70600003004074097</v>
      </c>
      <c r="C17">
        <v>520</v>
      </c>
    </row>
    <row r="18" spans="1:3" x14ac:dyDescent="0.35">
      <c r="A18">
        <v>54</v>
      </c>
      <c r="B18">
        <v>1.5399999916553497</v>
      </c>
      <c r="C18">
        <v>1330</v>
      </c>
    </row>
    <row r="19" spans="1:3" x14ac:dyDescent="0.35">
      <c r="A19">
        <v>58</v>
      </c>
      <c r="B19">
        <v>1.0490000247955322</v>
      </c>
      <c r="C19">
        <v>200</v>
      </c>
    </row>
    <row r="20" spans="1:3" x14ac:dyDescent="0.35">
      <c r="A20">
        <v>64</v>
      </c>
      <c r="B20">
        <v>1.7059999704360962</v>
      </c>
      <c r="C20">
        <v>2250</v>
      </c>
    </row>
    <row r="21" spans="1:3" x14ac:dyDescent="0.35">
      <c r="A21">
        <v>65</v>
      </c>
      <c r="B21">
        <v>0.86300000548362732</v>
      </c>
      <c r="C21">
        <v>80</v>
      </c>
    </row>
    <row r="22" spans="1:3" x14ac:dyDescent="0.35">
      <c r="A22">
        <v>67</v>
      </c>
      <c r="B22">
        <v>1.0840000212192535</v>
      </c>
      <c r="C22">
        <v>380</v>
      </c>
    </row>
    <row r="23" spans="1:3" x14ac:dyDescent="0.35">
      <c r="A23">
        <v>68</v>
      </c>
      <c r="B23">
        <v>0.31599998474121094</v>
      </c>
      <c r="C23">
        <v>50</v>
      </c>
    </row>
    <row r="24" spans="1:3" x14ac:dyDescent="0.35">
      <c r="A24">
        <v>70</v>
      </c>
      <c r="B24">
        <v>0.8320000022649765</v>
      </c>
      <c r="C24">
        <v>1430</v>
      </c>
    </row>
    <row r="25" spans="1:3" x14ac:dyDescent="0.35">
      <c r="A25">
        <v>78</v>
      </c>
      <c r="B25">
        <v>0.56000001728534698</v>
      </c>
      <c r="C25">
        <v>380</v>
      </c>
    </row>
    <row r="26" spans="1:3" x14ac:dyDescent="0.35">
      <c r="A26">
        <v>81</v>
      </c>
      <c r="B26">
        <v>0.6679999828338623</v>
      </c>
      <c r="C26">
        <v>710</v>
      </c>
    </row>
    <row r="27" spans="1:3" x14ac:dyDescent="0.35">
      <c r="A27">
        <v>82</v>
      </c>
      <c r="B27">
        <v>0.58399997651576996</v>
      </c>
      <c r="C27">
        <v>730</v>
      </c>
    </row>
    <row r="28" spans="1:3" x14ac:dyDescent="0.35">
      <c r="A28">
        <v>84</v>
      </c>
      <c r="B28">
        <v>0.41600003838539124</v>
      </c>
      <c r="C28">
        <v>50</v>
      </c>
    </row>
    <row r="29" spans="1:3" x14ac:dyDescent="0.35">
      <c r="A29">
        <v>85</v>
      </c>
      <c r="B29">
        <v>0.79099997878074646</v>
      </c>
      <c r="C29">
        <v>670</v>
      </c>
    </row>
    <row r="30" spans="1:3" x14ac:dyDescent="0.35">
      <c r="A30">
        <v>89</v>
      </c>
      <c r="B30">
        <v>0.74400000274181366</v>
      </c>
      <c r="C30">
        <v>430</v>
      </c>
    </row>
    <row r="31" spans="1:3" x14ac:dyDescent="0.35">
      <c r="A31">
        <v>96</v>
      </c>
      <c r="B31">
        <v>0.72899997234344482</v>
      </c>
      <c r="C31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2024-03-19T18:59:50Z</dcterms:modified>
</cp:coreProperties>
</file>