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4 Population Composition\3-14-2024 6156 D021 plating\"/>
    </mc:Choice>
  </mc:AlternateContent>
  <xr:revisionPtr revIDLastSave="0" documentId="13_ncr:1_{3E364A0D-A0FA-4E72-9E46-13BE2F74976C}" xr6:coauthVersionLast="47" xr6:coauthVersionMax="47" xr10:uidLastSave="{00000000-0000-0000-0000-000000000000}"/>
  <bookViews>
    <workbookView xWindow="-110" yWindow="-110" windowWidth="25820" windowHeight="15500" xr2:uid="{913E35F3-A054-4690-A30A-1DF2F3FCA5B8}"/>
  </bookViews>
  <sheets>
    <sheet name="Plating" sheetId="2" r:id="rId1"/>
    <sheet name="OD 24" sheetId="3" r:id="rId2"/>
    <sheet name="Platereader vs cfu" sheetId="4" r:id="rId3"/>
    <sheet name="Keio ON OD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57" i="2" l="1"/>
  <c r="AL57" i="2"/>
  <c r="AL56" i="2"/>
  <c r="AM56" i="2" s="1"/>
  <c r="AL58" i="2"/>
  <c r="AM58" i="2"/>
  <c r="AL55" i="2"/>
  <c r="AM55" i="2"/>
  <c r="AL54" i="2"/>
  <c r="AM48" i="2"/>
  <c r="AM49" i="2"/>
  <c r="AM50" i="2"/>
  <c r="AM51" i="2"/>
  <c r="AM52" i="2"/>
  <c r="AM53" i="2"/>
  <c r="AM54" i="2"/>
  <c r="AM47" i="2"/>
  <c r="AL53" i="2"/>
  <c r="AL52" i="2"/>
  <c r="AL51" i="2"/>
  <c r="AL50" i="2"/>
  <c r="AL49" i="2"/>
  <c r="AL48" i="2"/>
  <c r="AL47" i="2"/>
  <c r="AI56" i="2"/>
  <c r="AI55" i="2"/>
  <c r="AI54" i="2"/>
  <c r="AI53" i="2"/>
  <c r="AI51" i="2"/>
  <c r="AI50" i="2"/>
  <c r="AI49" i="2"/>
  <c r="AI48" i="2"/>
  <c r="AI47" i="2"/>
  <c r="AJ47" i="2"/>
  <c r="AJ58" i="2"/>
  <c r="AJ57" i="2"/>
  <c r="AJ56" i="2"/>
  <c r="AJ55" i="2"/>
  <c r="AJ54" i="2"/>
  <c r="AJ53" i="2"/>
  <c r="AJ52" i="2"/>
  <c r="AJ51" i="2"/>
  <c r="AJ50" i="2"/>
  <c r="AJ49" i="2"/>
  <c r="AJ48" i="2"/>
  <c r="Y3" i="2"/>
  <c r="Z160" i="2"/>
  <c r="Y160" i="2"/>
  <c r="Y158" i="2"/>
  <c r="Z156" i="2"/>
  <c r="Y156" i="2"/>
  <c r="Y154" i="2"/>
  <c r="Y152" i="2"/>
  <c r="Z150" i="2"/>
  <c r="Y150" i="2"/>
  <c r="Z148" i="2"/>
  <c r="Y148" i="2"/>
  <c r="Z146" i="2"/>
  <c r="Y146" i="2"/>
  <c r="Y144" i="2"/>
  <c r="Y142" i="2"/>
  <c r="Z140" i="2"/>
  <c r="Y140" i="2"/>
  <c r="Z138" i="2"/>
  <c r="Y138" i="2"/>
  <c r="Z136" i="2"/>
  <c r="Y136" i="2"/>
  <c r="Y134" i="2"/>
  <c r="Y132" i="2"/>
  <c r="Y130" i="2"/>
  <c r="Y128" i="2"/>
  <c r="Z126" i="2"/>
  <c r="Y126" i="2"/>
  <c r="Y124" i="2"/>
  <c r="Y122" i="2"/>
  <c r="Y120" i="2"/>
  <c r="Z118" i="2"/>
  <c r="Y118" i="2"/>
  <c r="Z116" i="2"/>
  <c r="Y116" i="2"/>
  <c r="Y114" i="2"/>
  <c r="Y112" i="2"/>
  <c r="Z110" i="2"/>
  <c r="Y110" i="2"/>
  <c r="Y108" i="2"/>
  <c r="Z106" i="2"/>
  <c r="Y106" i="2"/>
  <c r="Y104" i="2"/>
  <c r="Y102" i="2"/>
  <c r="Y100" i="2"/>
  <c r="Y98" i="2"/>
  <c r="Y96" i="2"/>
  <c r="Y94" i="2"/>
  <c r="Y92" i="2"/>
  <c r="Y90" i="2"/>
  <c r="Y84" i="2"/>
  <c r="Z79" i="2"/>
  <c r="Y79" i="2"/>
  <c r="Y77" i="2"/>
  <c r="Y75" i="2"/>
  <c r="Y73" i="2"/>
  <c r="Y71" i="2"/>
  <c r="Y69" i="2"/>
  <c r="Z67" i="2"/>
  <c r="Y67" i="2"/>
  <c r="Z65" i="2"/>
  <c r="Y65" i="2"/>
  <c r="Y63" i="2"/>
  <c r="Y61" i="2"/>
  <c r="Y59" i="2"/>
  <c r="Z57" i="2"/>
  <c r="Y57" i="2"/>
  <c r="Z55" i="2"/>
  <c r="Y55" i="2"/>
  <c r="Y53" i="2"/>
  <c r="Y51" i="2"/>
  <c r="Y49" i="2"/>
  <c r="Y47" i="2"/>
  <c r="Y45" i="2"/>
  <c r="Y43" i="2"/>
  <c r="Y41" i="2"/>
  <c r="Y39" i="2"/>
  <c r="Y37" i="2"/>
  <c r="Y35" i="2"/>
  <c r="Y33" i="2"/>
  <c r="Y31" i="2"/>
  <c r="Y29" i="2"/>
  <c r="Y27" i="2"/>
  <c r="Y25" i="2"/>
  <c r="Y23" i="2"/>
  <c r="Y21" i="2"/>
  <c r="Y19" i="2"/>
  <c r="Y17" i="2"/>
  <c r="Y15" i="2"/>
  <c r="Y13" i="2"/>
  <c r="Y11" i="2"/>
  <c r="Y9" i="2"/>
  <c r="Y7" i="2"/>
  <c r="Z5" i="2"/>
  <c r="Y5" i="2"/>
  <c r="I163" i="2" l="1"/>
  <c r="D18" i="3"/>
  <c r="E18" i="3"/>
  <c r="F18" i="3"/>
  <c r="G18" i="3"/>
  <c r="C18" i="3"/>
  <c r="G17" i="3" l="1"/>
  <c r="E17" i="3"/>
  <c r="D17" i="3"/>
  <c r="C17" i="3"/>
  <c r="AH55" i="2" l="1"/>
  <c r="AH56" i="2"/>
  <c r="AH57" i="2"/>
  <c r="AH58" i="2"/>
  <c r="AH54" i="2"/>
  <c r="AH50" i="2"/>
  <c r="AH51" i="2"/>
  <c r="AH52" i="2"/>
  <c r="AH53" i="2"/>
  <c r="AH49" i="2"/>
  <c r="AH48" i="2"/>
  <c r="AH47" i="2"/>
  <c r="AM16" i="2"/>
  <c r="Q110" i="2"/>
  <c r="AM8" i="2"/>
  <c r="AN8" i="2" s="1"/>
  <c r="AM7" i="2"/>
  <c r="AN7" i="2" s="1"/>
  <c r="AM6" i="2"/>
  <c r="AM12" i="2"/>
  <c r="AM17" i="2"/>
  <c r="AN17" i="2" s="1"/>
  <c r="AM3" i="2"/>
  <c r="AN3" i="2"/>
  <c r="AO3" i="2"/>
  <c r="AM4" i="2"/>
  <c r="AN4" i="2" s="1"/>
  <c r="AM5" i="2"/>
  <c r="AN5" i="2" s="1"/>
  <c r="AM9" i="2"/>
  <c r="AM10" i="2"/>
  <c r="AN10" i="2" s="1"/>
  <c r="AM11" i="2"/>
  <c r="AN11" i="2" s="1"/>
  <c r="AM13" i="2"/>
  <c r="AM14" i="2"/>
  <c r="AM15" i="2"/>
  <c r="AM18" i="2"/>
  <c r="AN18" i="2" s="1"/>
  <c r="AM19" i="2"/>
  <c r="AN19" i="2" s="1"/>
  <c r="AM20" i="2"/>
  <c r="AN20" i="2" s="1"/>
  <c r="AM21" i="2"/>
  <c r="AN21" i="2" s="1"/>
  <c r="AM22" i="2"/>
  <c r="AN22" i="2" s="1"/>
  <c r="AM23" i="2"/>
  <c r="AN23" i="2" s="1"/>
  <c r="AM24" i="2"/>
  <c r="AN24" i="2" s="1"/>
  <c r="AM25" i="2"/>
  <c r="AN25" i="2" s="1"/>
  <c r="AM26" i="2"/>
  <c r="AN26" i="2" s="1"/>
  <c r="AM27" i="2"/>
  <c r="AM28" i="2"/>
  <c r="AM29" i="2"/>
  <c r="AM30" i="2"/>
  <c r="AM31" i="2"/>
  <c r="AM32" i="2"/>
  <c r="AN32" i="2" s="1"/>
  <c r="AM33" i="2"/>
  <c r="AN33" i="2" s="1"/>
  <c r="AM34" i="2"/>
  <c r="AN34" i="2" s="1"/>
  <c r="AM35" i="2"/>
  <c r="AN35" i="2" s="1"/>
  <c r="AM36" i="2"/>
  <c r="AN36" i="2" s="1"/>
  <c r="AM37" i="2"/>
  <c r="AN37" i="2" s="1"/>
  <c r="AM38" i="2"/>
  <c r="AM39" i="2"/>
  <c r="AM40" i="2"/>
  <c r="AM41" i="2"/>
  <c r="AN41" i="2" s="1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8" i="2"/>
  <c r="AO9" i="2"/>
  <c r="AO7" i="2"/>
  <c r="AO6" i="2"/>
  <c r="AO5" i="2"/>
  <c r="AO4" i="2"/>
  <c r="U161" i="2"/>
  <c r="T161" i="2"/>
  <c r="S161" i="2"/>
  <c r="R161" i="2"/>
  <c r="Q161" i="2"/>
  <c r="P161" i="2"/>
  <c r="U160" i="2"/>
  <c r="T160" i="2"/>
  <c r="S160" i="2"/>
  <c r="R160" i="2"/>
  <c r="Q160" i="2"/>
  <c r="P160" i="2"/>
  <c r="U159" i="2"/>
  <c r="T159" i="2"/>
  <c r="S159" i="2"/>
  <c r="R159" i="2"/>
  <c r="Q159" i="2"/>
  <c r="P159" i="2"/>
  <c r="U158" i="2"/>
  <c r="T158" i="2"/>
  <c r="S158" i="2"/>
  <c r="R158" i="2"/>
  <c r="Q158" i="2"/>
  <c r="P158" i="2"/>
  <c r="U157" i="2"/>
  <c r="T157" i="2"/>
  <c r="S157" i="2"/>
  <c r="R157" i="2"/>
  <c r="Q157" i="2"/>
  <c r="P157" i="2"/>
  <c r="U156" i="2"/>
  <c r="T156" i="2"/>
  <c r="S156" i="2"/>
  <c r="R156" i="2"/>
  <c r="Q156" i="2"/>
  <c r="P156" i="2"/>
  <c r="U155" i="2"/>
  <c r="T155" i="2"/>
  <c r="S155" i="2"/>
  <c r="R155" i="2"/>
  <c r="Q155" i="2"/>
  <c r="P155" i="2"/>
  <c r="U154" i="2"/>
  <c r="T154" i="2"/>
  <c r="S154" i="2"/>
  <c r="R154" i="2"/>
  <c r="Q154" i="2"/>
  <c r="P154" i="2"/>
  <c r="U153" i="2"/>
  <c r="T153" i="2"/>
  <c r="S153" i="2"/>
  <c r="R153" i="2"/>
  <c r="Q153" i="2"/>
  <c r="P153" i="2"/>
  <c r="U152" i="2"/>
  <c r="T152" i="2"/>
  <c r="S152" i="2"/>
  <c r="R152" i="2"/>
  <c r="Q152" i="2"/>
  <c r="P152" i="2"/>
  <c r="U151" i="2"/>
  <c r="T151" i="2"/>
  <c r="S151" i="2"/>
  <c r="R151" i="2"/>
  <c r="Q151" i="2"/>
  <c r="P151" i="2"/>
  <c r="U150" i="2"/>
  <c r="T150" i="2"/>
  <c r="S150" i="2"/>
  <c r="R150" i="2"/>
  <c r="Q150" i="2"/>
  <c r="P150" i="2"/>
  <c r="U149" i="2"/>
  <c r="T149" i="2"/>
  <c r="S149" i="2"/>
  <c r="R149" i="2"/>
  <c r="Q149" i="2"/>
  <c r="P149" i="2"/>
  <c r="U148" i="2"/>
  <c r="T148" i="2"/>
  <c r="S148" i="2"/>
  <c r="R148" i="2"/>
  <c r="Q148" i="2"/>
  <c r="P148" i="2"/>
  <c r="U147" i="2"/>
  <c r="T147" i="2"/>
  <c r="S147" i="2"/>
  <c r="R147" i="2"/>
  <c r="Q147" i="2"/>
  <c r="P147" i="2"/>
  <c r="U146" i="2"/>
  <c r="T146" i="2"/>
  <c r="S146" i="2"/>
  <c r="R146" i="2"/>
  <c r="Q146" i="2"/>
  <c r="P146" i="2"/>
  <c r="U145" i="2"/>
  <c r="T145" i="2"/>
  <c r="S145" i="2"/>
  <c r="R145" i="2"/>
  <c r="Q145" i="2"/>
  <c r="P145" i="2"/>
  <c r="U144" i="2"/>
  <c r="T144" i="2"/>
  <c r="S144" i="2"/>
  <c r="R144" i="2"/>
  <c r="Q144" i="2"/>
  <c r="P144" i="2"/>
  <c r="U143" i="2"/>
  <c r="T143" i="2"/>
  <c r="S143" i="2"/>
  <c r="R143" i="2"/>
  <c r="Q143" i="2"/>
  <c r="P143" i="2"/>
  <c r="U142" i="2"/>
  <c r="T142" i="2"/>
  <c r="S142" i="2"/>
  <c r="R142" i="2"/>
  <c r="Q142" i="2"/>
  <c r="P142" i="2"/>
  <c r="U141" i="2"/>
  <c r="T141" i="2"/>
  <c r="S141" i="2"/>
  <c r="R141" i="2"/>
  <c r="Q141" i="2"/>
  <c r="P141" i="2"/>
  <c r="U140" i="2"/>
  <c r="T140" i="2"/>
  <c r="S140" i="2"/>
  <c r="R140" i="2"/>
  <c r="Q140" i="2"/>
  <c r="P140" i="2"/>
  <c r="U139" i="2"/>
  <c r="T139" i="2"/>
  <c r="S139" i="2"/>
  <c r="R139" i="2"/>
  <c r="Q139" i="2"/>
  <c r="P139" i="2"/>
  <c r="U138" i="2"/>
  <c r="T138" i="2"/>
  <c r="S138" i="2"/>
  <c r="R138" i="2"/>
  <c r="Q138" i="2"/>
  <c r="P138" i="2"/>
  <c r="U137" i="2"/>
  <c r="T137" i="2"/>
  <c r="S137" i="2"/>
  <c r="R137" i="2"/>
  <c r="Q137" i="2"/>
  <c r="P137" i="2"/>
  <c r="U136" i="2"/>
  <c r="T136" i="2"/>
  <c r="S136" i="2"/>
  <c r="R136" i="2"/>
  <c r="Q136" i="2"/>
  <c r="P136" i="2"/>
  <c r="U135" i="2"/>
  <c r="T135" i="2"/>
  <c r="S135" i="2"/>
  <c r="R135" i="2"/>
  <c r="Q135" i="2"/>
  <c r="P135" i="2"/>
  <c r="U134" i="2"/>
  <c r="T134" i="2"/>
  <c r="S134" i="2"/>
  <c r="R134" i="2"/>
  <c r="Q134" i="2"/>
  <c r="P134" i="2"/>
  <c r="U133" i="2"/>
  <c r="T133" i="2"/>
  <c r="S133" i="2"/>
  <c r="R133" i="2"/>
  <c r="Q133" i="2"/>
  <c r="P133" i="2"/>
  <c r="U132" i="2"/>
  <c r="T132" i="2"/>
  <c r="S132" i="2"/>
  <c r="R132" i="2"/>
  <c r="Q132" i="2"/>
  <c r="P132" i="2"/>
  <c r="U131" i="2"/>
  <c r="T131" i="2"/>
  <c r="S131" i="2"/>
  <c r="R131" i="2"/>
  <c r="Q131" i="2"/>
  <c r="P131" i="2"/>
  <c r="U130" i="2"/>
  <c r="T130" i="2"/>
  <c r="S130" i="2"/>
  <c r="R130" i="2"/>
  <c r="Q130" i="2"/>
  <c r="P130" i="2"/>
  <c r="U129" i="2"/>
  <c r="T129" i="2"/>
  <c r="S129" i="2"/>
  <c r="R129" i="2"/>
  <c r="Q129" i="2"/>
  <c r="P129" i="2"/>
  <c r="U128" i="2"/>
  <c r="T128" i="2"/>
  <c r="S128" i="2"/>
  <c r="R128" i="2"/>
  <c r="Q128" i="2"/>
  <c r="P128" i="2"/>
  <c r="U127" i="2"/>
  <c r="T127" i="2"/>
  <c r="S127" i="2"/>
  <c r="R127" i="2"/>
  <c r="Q127" i="2"/>
  <c r="P127" i="2"/>
  <c r="U126" i="2"/>
  <c r="T126" i="2"/>
  <c r="S126" i="2"/>
  <c r="R126" i="2"/>
  <c r="Q126" i="2"/>
  <c r="P126" i="2"/>
  <c r="U125" i="2"/>
  <c r="T125" i="2"/>
  <c r="S125" i="2"/>
  <c r="R125" i="2"/>
  <c r="Q125" i="2"/>
  <c r="P125" i="2"/>
  <c r="U124" i="2"/>
  <c r="T124" i="2"/>
  <c r="S124" i="2"/>
  <c r="R124" i="2"/>
  <c r="Q124" i="2"/>
  <c r="P124" i="2"/>
  <c r="U123" i="2"/>
  <c r="T123" i="2"/>
  <c r="S123" i="2"/>
  <c r="R123" i="2"/>
  <c r="Q123" i="2"/>
  <c r="P123" i="2"/>
  <c r="U122" i="2"/>
  <c r="T122" i="2"/>
  <c r="S122" i="2"/>
  <c r="R122" i="2"/>
  <c r="Q122" i="2"/>
  <c r="P122" i="2"/>
  <c r="U121" i="2"/>
  <c r="T121" i="2"/>
  <c r="S121" i="2"/>
  <c r="R121" i="2"/>
  <c r="Q121" i="2"/>
  <c r="P121" i="2"/>
  <c r="U120" i="2"/>
  <c r="T120" i="2"/>
  <c r="S120" i="2"/>
  <c r="R120" i="2"/>
  <c r="Q120" i="2"/>
  <c r="P120" i="2"/>
  <c r="U119" i="2"/>
  <c r="T119" i="2"/>
  <c r="S119" i="2"/>
  <c r="R119" i="2"/>
  <c r="Q119" i="2"/>
  <c r="P119" i="2"/>
  <c r="U118" i="2"/>
  <c r="T118" i="2"/>
  <c r="S118" i="2"/>
  <c r="R118" i="2"/>
  <c r="Q118" i="2"/>
  <c r="P118" i="2"/>
  <c r="U117" i="2"/>
  <c r="T117" i="2"/>
  <c r="S117" i="2"/>
  <c r="R117" i="2"/>
  <c r="Q117" i="2"/>
  <c r="P117" i="2"/>
  <c r="U116" i="2"/>
  <c r="T116" i="2"/>
  <c r="S116" i="2"/>
  <c r="R116" i="2"/>
  <c r="Q116" i="2"/>
  <c r="P116" i="2"/>
  <c r="U115" i="2"/>
  <c r="T115" i="2"/>
  <c r="S115" i="2"/>
  <c r="R115" i="2"/>
  <c r="Q115" i="2"/>
  <c r="P115" i="2"/>
  <c r="U114" i="2"/>
  <c r="T114" i="2"/>
  <c r="S114" i="2"/>
  <c r="R114" i="2"/>
  <c r="Q114" i="2"/>
  <c r="P114" i="2"/>
  <c r="U113" i="2"/>
  <c r="T113" i="2"/>
  <c r="S113" i="2"/>
  <c r="R113" i="2"/>
  <c r="Q113" i="2"/>
  <c r="P113" i="2"/>
  <c r="U112" i="2"/>
  <c r="T112" i="2"/>
  <c r="S112" i="2"/>
  <c r="R112" i="2"/>
  <c r="Q112" i="2"/>
  <c r="P112" i="2"/>
  <c r="U111" i="2"/>
  <c r="T111" i="2"/>
  <c r="S111" i="2"/>
  <c r="R111" i="2"/>
  <c r="Q111" i="2"/>
  <c r="P111" i="2"/>
  <c r="U110" i="2"/>
  <c r="T110" i="2"/>
  <c r="S110" i="2"/>
  <c r="R110" i="2"/>
  <c r="P110" i="2"/>
  <c r="U109" i="2"/>
  <c r="T109" i="2"/>
  <c r="S109" i="2"/>
  <c r="R109" i="2"/>
  <c r="Q109" i="2"/>
  <c r="P109" i="2"/>
  <c r="U108" i="2"/>
  <c r="T108" i="2"/>
  <c r="S108" i="2"/>
  <c r="R108" i="2"/>
  <c r="Q108" i="2"/>
  <c r="P108" i="2"/>
  <c r="U107" i="2"/>
  <c r="T107" i="2"/>
  <c r="S107" i="2"/>
  <c r="R107" i="2"/>
  <c r="Q107" i="2"/>
  <c r="P107" i="2"/>
  <c r="U106" i="2"/>
  <c r="T106" i="2"/>
  <c r="S106" i="2"/>
  <c r="R106" i="2"/>
  <c r="Q106" i="2"/>
  <c r="P106" i="2"/>
  <c r="U105" i="2"/>
  <c r="T105" i="2"/>
  <c r="S105" i="2"/>
  <c r="R105" i="2"/>
  <c r="Q105" i="2"/>
  <c r="P105" i="2"/>
  <c r="U104" i="2"/>
  <c r="T104" i="2"/>
  <c r="S104" i="2"/>
  <c r="R104" i="2"/>
  <c r="Q104" i="2"/>
  <c r="P104" i="2"/>
  <c r="U103" i="2"/>
  <c r="T103" i="2"/>
  <c r="S103" i="2"/>
  <c r="R103" i="2"/>
  <c r="Q103" i="2"/>
  <c r="P103" i="2"/>
  <c r="U102" i="2"/>
  <c r="T102" i="2"/>
  <c r="S102" i="2"/>
  <c r="R102" i="2"/>
  <c r="Q102" i="2"/>
  <c r="P102" i="2"/>
  <c r="U101" i="2"/>
  <c r="T101" i="2"/>
  <c r="S101" i="2"/>
  <c r="R101" i="2"/>
  <c r="Q101" i="2"/>
  <c r="P101" i="2"/>
  <c r="U100" i="2"/>
  <c r="T100" i="2"/>
  <c r="S100" i="2"/>
  <c r="R100" i="2"/>
  <c r="Q100" i="2"/>
  <c r="P100" i="2"/>
  <c r="U99" i="2"/>
  <c r="T99" i="2"/>
  <c r="S99" i="2"/>
  <c r="R99" i="2"/>
  <c r="Q99" i="2"/>
  <c r="P99" i="2"/>
  <c r="U98" i="2"/>
  <c r="T98" i="2"/>
  <c r="S98" i="2"/>
  <c r="R98" i="2"/>
  <c r="Q98" i="2"/>
  <c r="P98" i="2"/>
  <c r="U97" i="2"/>
  <c r="T97" i="2"/>
  <c r="S97" i="2"/>
  <c r="R97" i="2"/>
  <c r="Q97" i="2"/>
  <c r="P97" i="2"/>
  <c r="U96" i="2"/>
  <c r="T96" i="2"/>
  <c r="S96" i="2"/>
  <c r="R96" i="2"/>
  <c r="Q96" i="2"/>
  <c r="P96" i="2"/>
  <c r="U95" i="2"/>
  <c r="T95" i="2"/>
  <c r="S95" i="2"/>
  <c r="R95" i="2"/>
  <c r="Q95" i="2"/>
  <c r="P95" i="2"/>
  <c r="U94" i="2"/>
  <c r="T94" i="2"/>
  <c r="S94" i="2"/>
  <c r="R94" i="2"/>
  <c r="Q94" i="2"/>
  <c r="P94" i="2"/>
  <c r="U93" i="2"/>
  <c r="T93" i="2"/>
  <c r="S93" i="2"/>
  <c r="R93" i="2"/>
  <c r="Q93" i="2"/>
  <c r="P93" i="2"/>
  <c r="U92" i="2"/>
  <c r="T92" i="2"/>
  <c r="S92" i="2"/>
  <c r="R92" i="2"/>
  <c r="Q92" i="2"/>
  <c r="P92" i="2"/>
  <c r="U91" i="2"/>
  <c r="T91" i="2"/>
  <c r="S91" i="2"/>
  <c r="R91" i="2"/>
  <c r="Q91" i="2"/>
  <c r="P91" i="2"/>
  <c r="U90" i="2"/>
  <c r="T90" i="2"/>
  <c r="S90" i="2"/>
  <c r="R90" i="2"/>
  <c r="Q90" i="2"/>
  <c r="P90" i="2"/>
  <c r="U89" i="2"/>
  <c r="T89" i="2"/>
  <c r="S89" i="2"/>
  <c r="R89" i="2"/>
  <c r="Q89" i="2"/>
  <c r="P89" i="2"/>
  <c r="U88" i="2"/>
  <c r="T88" i="2"/>
  <c r="S88" i="2"/>
  <c r="R88" i="2"/>
  <c r="Q88" i="2"/>
  <c r="P88" i="2"/>
  <c r="U87" i="2"/>
  <c r="T87" i="2"/>
  <c r="S87" i="2"/>
  <c r="R87" i="2"/>
  <c r="Q87" i="2"/>
  <c r="P87" i="2"/>
  <c r="U86" i="2"/>
  <c r="T86" i="2"/>
  <c r="S86" i="2"/>
  <c r="R86" i="2"/>
  <c r="Y86" i="2" s="1"/>
  <c r="Q86" i="2"/>
  <c r="P86" i="2"/>
  <c r="U85" i="2"/>
  <c r="T85" i="2"/>
  <c r="S85" i="2"/>
  <c r="R85" i="2"/>
  <c r="Q85" i="2"/>
  <c r="P85" i="2"/>
  <c r="U84" i="2"/>
  <c r="T84" i="2"/>
  <c r="S84" i="2"/>
  <c r="R84" i="2"/>
  <c r="Q84" i="2"/>
  <c r="P84" i="2"/>
  <c r="R11" i="2"/>
  <c r="P19" i="2"/>
  <c r="R20" i="2"/>
  <c r="U80" i="2"/>
  <c r="T80" i="2"/>
  <c r="S80" i="2"/>
  <c r="R80" i="2"/>
  <c r="Q80" i="2"/>
  <c r="P80" i="2"/>
  <c r="U79" i="2"/>
  <c r="T79" i="2"/>
  <c r="S79" i="2"/>
  <c r="R79" i="2"/>
  <c r="Q79" i="2"/>
  <c r="P79" i="2"/>
  <c r="U78" i="2"/>
  <c r="T78" i="2"/>
  <c r="S78" i="2"/>
  <c r="R78" i="2"/>
  <c r="Q78" i="2"/>
  <c r="P78" i="2"/>
  <c r="U77" i="2"/>
  <c r="T77" i="2"/>
  <c r="S77" i="2"/>
  <c r="R77" i="2"/>
  <c r="Q77" i="2"/>
  <c r="P77" i="2"/>
  <c r="U76" i="2"/>
  <c r="T76" i="2"/>
  <c r="S76" i="2"/>
  <c r="R76" i="2"/>
  <c r="Q76" i="2"/>
  <c r="P76" i="2"/>
  <c r="U75" i="2"/>
  <c r="T75" i="2"/>
  <c r="S75" i="2"/>
  <c r="R75" i="2"/>
  <c r="Q75" i="2"/>
  <c r="P75" i="2"/>
  <c r="U74" i="2"/>
  <c r="T74" i="2"/>
  <c r="S74" i="2"/>
  <c r="R74" i="2"/>
  <c r="Q74" i="2"/>
  <c r="P74" i="2"/>
  <c r="U73" i="2"/>
  <c r="T73" i="2"/>
  <c r="S73" i="2"/>
  <c r="R73" i="2"/>
  <c r="Q73" i="2"/>
  <c r="P73" i="2"/>
  <c r="U72" i="2"/>
  <c r="T72" i="2"/>
  <c r="S72" i="2"/>
  <c r="R72" i="2"/>
  <c r="Q72" i="2"/>
  <c r="P72" i="2"/>
  <c r="U71" i="2"/>
  <c r="T71" i="2"/>
  <c r="S71" i="2"/>
  <c r="R71" i="2"/>
  <c r="Q71" i="2"/>
  <c r="P71" i="2"/>
  <c r="U70" i="2"/>
  <c r="T70" i="2"/>
  <c r="S70" i="2"/>
  <c r="R70" i="2"/>
  <c r="Q70" i="2"/>
  <c r="P70" i="2"/>
  <c r="U69" i="2"/>
  <c r="T69" i="2"/>
  <c r="S69" i="2"/>
  <c r="R69" i="2"/>
  <c r="Q69" i="2"/>
  <c r="P69" i="2"/>
  <c r="U68" i="2"/>
  <c r="T68" i="2"/>
  <c r="S68" i="2"/>
  <c r="R68" i="2"/>
  <c r="Q68" i="2"/>
  <c r="P68" i="2"/>
  <c r="U67" i="2"/>
  <c r="T67" i="2"/>
  <c r="S67" i="2"/>
  <c r="R67" i="2"/>
  <c r="Q67" i="2"/>
  <c r="P67" i="2"/>
  <c r="U66" i="2"/>
  <c r="T66" i="2"/>
  <c r="S66" i="2"/>
  <c r="R66" i="2"/>
  <c r="Q66" i="2"/>
  <c r="P66" i="2"/>
  <c r="U65" i="2"/>
  <c r="T65" i="2"/>
  <c r="S65" i="2"/>
  <c r="R65" i="2"/>
  <c r="Q65" i="2"/>
  <c r="P65" i="2"/>
  <c r="U64" i="2"/>
  <c r="T64" i="2"/>
  <c r="S64" i="2"/>
  <c r="R64" i="2"/>
  <c r="Q64" i="2"/>
  <c r="P64" i="2"/>
  <c r="U63" i="2"/>
  <c r="T63" i="2"/>
  <c r="S63" i="2"/>
  <c r="R63" i="2"/>
  <c r="Q63" i="2"/>
  <c r="P63" i="2"/>
  <c r="U62" i="2"/>
  <c r="T62" i="2"/>
  <c r="S62" i="2"/>
  <c r="R62" i="2"/>
  <c r="Q62" i="2"/>
  <c r="P62" i="2"/>
  <c r="U61" i="2"/>
  <c r="T61" i="2"/>
  <c r="S61" i="2"/>
  <c r="R61" i="2"/>
  <c r="Q61" i="2"/>
  <c r="P61" i="2"/>
  <c r="U60" i="2"/>
  <c r="T60" i="2"/>
  <c r="S60" i="2"/>
  <c r="R60" i="2"/>
  <c r="Q60" i="2"/>
  <c r="P60" i="2"/>
  <c r="U59" i="2"/>
  <c r="T59" i="2"/>
  <c r="S59" i="2"/>
  <c r="R59" i="2"/>
  <c r="Q59" i="2"/>
  <c r="P59" i="2"/>
  <c r="U58" i="2"/>
  <c r="T58" i="2"/>
  <c r="S58" i="2"/>
  <c r="R58" i="2"/>
  <c r="Q58" i="2"/>
  <c r="P58" i="2"/>
  <c r="U57" i="2"/>
  <c r="T57" i="2"/>
  <c r="S57" i="2"/>
  <c r="R57" i="2"/>
  <c r="Q57" i="2"/>
  <c r="P57" i="2"/>
  <c r="U56" i="2"/>
  <c r="T56" i="2"/>
  <c r="S56" i="2"/>
  <c r="R56" i="2"/>
  <c r="Q56" i="2"/>
  <c r="P56" i="2"/>
  <c r="U55" i="2"/>
  <c r="T55" i="2"/>
  <c r="S55" i="2"/>
  <c r="R55" i="2"/>
  <c r="Q55" i="2"/>
  <c r="P55" i="2"/>
  <c r="U54" i="2"/>
  <c r="T54" i="2"/>
  <c r="S54" i="2"/>
  <c r="R54" i="2"/>
  <c r="Q54" i="2"/>
  <c r="P54" i="2"/>
  <c r="U53" i="2"/>
  <c r="T53" i="2"/>
  <c r="S53" i="2"/>
  <c r="R53" i="2"/>
  <c r="Q53" i="2"/>
  <c r="P53" i="2"/>
  <c r="U52" i="2"/>
  <c r="T52" i="2"/>
  <c r="S52" i="2"/>
  <c r="R52" i="2"/>
  <c r="Q52" i="2"/>
  <c r="P52" i="2"/>
  <c r="U51" i="2"/>
  <c r="T51" i="2"/>
  <c r="S51" i="2"/>
  <c r="R51" i="2"/>
  <c r="Q51" i="2"/>
  <c r="P51" i="2"/>
  <c r="U50" i="2"/>
  <c r="T50" i="2"/>
  <c r="S50" i="2"/>
  <c r="R50" i="2"/>
  <c r="Q50" i="2"/>
  <c r="P50" i="2"/>
  <c r="U49" i="2"/>
  <c r="T49" i="2"/>
  <c r="S49" i="2"/>
  <c r="R49" i="2"/>
  <c r="Q49" i="2"/>
  <c r="P49" i="2"/>
  <c r="U48" i="2"/>
  <c r="T48" i="2"/>
  <c r="S48" i="2"/>
  <c r="R48" i="2"/>
  <c r="Q48" i="2"/>
  <c r="P48" i="2"/>
  <c r="X4" i="3"/>
  <c r="B18" i="3" s="1"/>
  <c r="W4" i="3"/>
  <c r="B17" i="3" s="1"/>
  <c r="R4" i="3"/>
  <c r="B12" i="3" s="1"/>
  <c r="F17" i="3"/>
  <c r="F22" i="3" s="1"/>
  <c r="D13" i="3"/>
  <c r="D23" i="3" s="1"/>
  <c r="E13" i="3"/>
  <c r="F13" i="3"/>
  <c r="G13" i="3"/>
  <c r="C13" i="3"/>
  <c r="C23" i="3" s="1"/>
  <c r="D12" i="3"/>
  <c r="D22" i="3" s="1"/>
  <c r="E12" i="3"/>
  <c r="F12" i="3"/>
  <c r="G12" i="3"/>
  <c r="G22" i="3" s="1"/>
  <c r="C12" i="3"/>
  <c r="C22" i="3" s="1"/>
  <c r="Z158" i="2" l="1"/>
  <c r="Z75" i="2"/>
  <c r="Z51" i="2"/>
  <c r="Z71" i="2"/>
  <c r="Z53" i="2"/>
  <c r="B22" i="3"/>
  <c r="AK51" i="2"/>
  <c r="AN28" i="2"/>
  <c r="AK55" i="2"/>
  <c r="AN27" i="2"/>
  <c r="AK54" i="2"/>
  <c r="AN16" i="2"/>
  <c r="AK53" i="2"/>
  <c r="AN12" i="2"/>
  <c r="AK49" i="2"/>
  <c r="AI52" i="2"/>
  <c r="AK52" i="2" s="1"/>
  <c r="AN31" i="2"/>
  <c r="AI58" i="2"/>
  <c r="AK58" i="2" s="1"/>
  <c r="AN30" i="2"/>
  <c r="AI57" i="2"/>
  <c r="AK57" i="2" s="1"/>
  <c r="AN29" i="2"/>
  <c r="AK56" i="2"/>
  <c r="AN6" i="2"/>
  <c r="AK47" i="2"/>
  <c r="AK50" i="2"/>
  <c r="AK48" i="2"/>
  <c r="E23" i="3"/>
  <c r="F23" i="3"/>
  <c r="G23" i="3"/>
  <c r="E22" i="3"/>
  <c r="AN15" i="2"/>
  <c r="AN39" i="2"/>
  <c r="AN14" i="2"/>
  <c r="AN40" i="2"/>
  <c r="AN13" i="2"/>
  <c r="AN38" i="2"/>
  <c r="AN9" i="2"/>
  <c r="W118" i="2"/>
  <c r="W122" i="2"/>
  <c r="W147" i="2"/>
  <c r="X108" i="2"/>
  <c r="W124" i="2"/>
  <c r="X140" i="2"/>
  <c r="W50" i="2"/>
  <c r="W54" i="2"/>
  <c r="W58" i="2"/>
  <c r="W66" i="2"/>
  <c r="W70" i="2"/>
  <c r="W74" i="2"/>
  <c r="W78" i="2"/>
  <c r="Z84" i="2"/>
  <c r="Z92" i="2"/>
  <c r="Z108" i="2"/>
  <c r="Z112" i="2"/>
  <c r="Z120" i="2"/>
  <c r="Z124" i="2"/>
  <c r="Z132" i="2"/>
  <c r="Z152" i="2"/>
  <c r="W101" i="2"/>
  <c r="W109" i="2"/>
  <c r="W121" i="2"/>
  <c r="W125" i="2"/>
  <c r="W129" i="2"/>
  <c r="Z69" i="2"/>
  <c r="Z102" i="2"/>
  <c r="Z130" i="2"/>
  <c r="Z134" i="2"/>
  <c r="W94" i="2"/>
  <c r="W87" i="2"/>
  <c r="W95" i="2"/>
  <c r="W99" i="2"/>
  <c r="W51" i="2"/>
  <c r="X55" i="2"/>
  <c r="X59" i="2"/>
  <c r="X63" i="2"/>
  <c r="W67" i="2"/>
  <c r="X71" i="2"/>
  <c r="W75" i="2"/>
  <c r="W79" i="2"/>
  <c r="Z88" i="2"/>
  <c r="W62" i="2"/>
  <c r="Z59" i="2"/>
  <c r="Z63" i="2"/>
  <c r="W141" i="2"/>
  <c r="W149" i="2"/>
  <c r="W157" i="2"/>
  <c r="X102" i="2"/>
  <c r="Z98" i="2"/>
  <c r="W158" i="2"/>
  <c r="W107" i="2"/>
  <c r="W63" i="2"/>
  <c r="W150" i="2"/>
  <c r="W103" i="2"/>
  <c r="W111" i="2"/>
  <c r="W59" i="2"/>
  <c r="W131" i="2"/>
  <c r="W135" i="2"/>
  <c r="W143" i="2"/>
  <c r="W151" i="2"/>
  <c r="W155" i="2"/>
  <c r="W159" i="2"/>
  <c r="X77" i="2"/>
  <c r="W55" i="2"/>
  <c r="X92" i="2"/>
  <c r="W161" i="2"/>
  <c r="X156" i="2"/>
  <c r="X152" i="2"/>
  <c r="W153" i="2"/>
  <c r="X148" i="2"/>
  <c r="X146" i="2"/>
  <c r="W145" i="2"/>
  <c r="Z144" i="2"/>
  <c r="W139" i="2"/>
  <c r="W137" i="2"/>
  <c r="X134" i="2"/>
  <c r="X130" i="2"/>
  <c r="W127" i="2"/>
  <c r="X124" i="2"/>
  <c r="W123" i="2"/>
  <c r="W119" i="2"/>
  <c r="W117" i="2"/>
  <c r="X116" i="2"/>
  <c r="W115" i="2"/>
  <c r="W113" i="2"/>
  <c r="X110" i="2"/>
  <c r="W108" i="2"/>
  <c r="X106" i="2"/>
  <c r="Z104" i="2"/>
  <c r="W105" i="2"/>
  <c r="X104" i="2"/>
  <c r="Z100" i="2"/>
  <c r="W100" i="2"/>
  <c r="X98" i="2"/>
  <c r="W97" i="2"/>
  <c r="X96" i="2"/>
  <c r="Z96" i="2"/>
  <c r="X94" i="2"/>
  <c r="W93" i="2"/>
  <c r="Y88" i="2"/>
  <c r="W89" i="2"/>
  <c r="X88" i="2"/>
  <c r="X86" i="2"/>
  <c r="W85" i="2"/>
  <c r="X120" i="2"/>
  <c r="W120" i="2"/>
  <c r="X128" i="2"/>
  <c r="W128" i="2"/>
  <c r="W130" i="2"/>
  <c r="W104" i="2"/>
  <c r="W116" i="2"/>
  <c r="W91" i="2"/>
  <c r="X138" i="2"/>
  <c r="W138" i="2"/>
  <c r="X114" i="2"/>
  <c r="W114" i="2"/>
  <c r="Z114" i="2"/>
  <c r="Z86" i="2"/>
  <c r="W96" i="2"/>
  <c r="W102" i="2"/>
  <c r="Z122" i="2"/>
  <c r="X136" i="2"/>
  <c r="W136" i="2"/>
  <c r="W106" i="2"/>
  <c r="X154" i="2"/>
  <c r="W154" i="2"/>
  <c r="X122" i="2"/>
  <c r="W88" i="2"/>
  <c r="W148" i="2"/>
  <c r="Z128" i="2"/>
  <c r="X132" i="2"/>
  <c r="W142" i="2"/>
  <c r="X160" i="2"/>
  <c r="W160" i="2"/>
  <c r="X142" i="2"/>
  <c r="W156" i="2"/>
  <c r="X90" i="2"/>
  <c r="W86" i="2"/>
  <c r="Z142" i="2"/>
  <c r="X126" i="2"/>
  <c r="X112" i="2"/>
  <c r="X84" i="2"/>
  <c r="Z94" i="2"/>
  <c r="W133" i="2"/>
  <c r="X150" i="2"/>
  <c r="Z154" i="2"/>
  <c r="X144" i="2"/>
  <c r="W140" i="2"/>
  <c r="W84" i="2"/>
  <c r="W92" i="2"/>
  <c r="X100" i="2"/>
  <c r="W126" i="2"/>
  <c r="W134" i="2"/>
  <c r="W112" i="2"/>
  <c r="W152" i="2"/>
  <c r="W90" i="2"/>
  <c r="W132" i="2"/>
  <c r="W110" i="2"/>
  <c r="Z90" i="2"/>
  <c r="X118" i="2"/>
  <c r="W144" i="2"/>
  <c r="X158" i="2"/>
  <c r="W146" i="2"/>
  <c r="W98" i="2"/>
  <c r="W68" i="2"/>
  <c r="W48" i="2"/>
  <c r="W52" i="2"/>
  <c r="W56" i="2"/>
  <c r="W60" i="2"/>
  <c r="W64" i="2"/>
  <c r="W72" i="2"/>
  <c r="W76" i="2"/>
  <c r="X79" i="2"/>
  <c r="X49" i="2"/>
  <c r="X53" i="2"/>
  <c r="W57" i="2"/>
  <c r="X61" i="2"/>
  <c r="X65" i="2"/>
  <c r="X69" i="2"/>
  <c r="X73" i="2"/>
  <c r="W77" i="2"/>
  <c r="Z49" i="2"/>
  <c r="Z61" i="2"/>
  <c r="Z77" i="2"/>
  <c r="W65" i="2"/>
  <c r="X75" i="2"/>
  <c r="X57" i="2"/>
  <c r="W73" i="2"/>
  <c r="W49" i="2"/>
  <c r="W61" i="2"/>
  <c r="Z73" i="2"/>
  <c r="W80" i="2"/>
  <c r="W53" i="2"/>
  <c r="X51" i="2"/>
  <c r="W71" i="2"/>
  <c r="W69" i="2"/>
  <c r="X67" i="2"/>
  <c r="S4" i="3"/>
  <c r="B13" i="3" s="1"/>
  <c r="B23" i="3" s="1"/>
  <c r="U47" i="2" l="1"/>
  <c r="T47" i="2"/>
  <c r="S47" i="2"/>
  <c r="R47" i="2"/>
  <c r="Q47" i="2"/>
  <c r="P47" i="2"/>
  <c r="U46" i="2"/>
  <c r="T46" i="2"/>
  <c r="S46" i="2"/>
  <c r="R46" i="2"/>
  <c r="Q46" i="2"/>
  <c r="P46" i="2"/>
  <c r="U45" i="2"/>
  <c r="T45" i="2"/>
  <c r="S45" i="2"/>
  <c r="R45" i="2"/>
  <c r="Q45" i="2"/>
  <c r="P45" i="2"/>
  <c r="U44" i="2"/>
  <c r="T44" i="2"/>
  <c r="S44" i="2"/>
  <c r="R44" i="2"/>
  <c r="Q44" i="2"/>
  <c r="P44" i="2"/>
  <c r="U43" i="2"/>
  <c r="T43" i="2"/>
  <c r="S43" i="2"/>
  <c r="R43" i="2"/>
  <c r="Q43" i="2"/>
  <c r="P43" i="2"/>
  <c r="U42" i="2"/>
  <c r="T42" i="2"/>
  <c r="S42" i="2"/>
  <c r="R42" i="2"/>
  <c r="Q42" i="2"/>
  <c r="P42" i="2"/>
  <c r="U41" i="2"/>
  <c r="T41" i="2"/>
  <c r="S41" i="2"/>
  <c r="R41" i="2"/>
  <c r="Q41" i="2"/>
  <c r="P41" i="2"/>
  <c r="U40" i="2"/>
  <c r="T40" i="2"/>
  <c r="S40" i="2"/>
  <c r="R40" i="2"/>
  <c r="Q40" i="2"/>
  <c r="P40" i="2"/>
  <c r="U39" i="2"/>
  <c r="T39" i="2"/>
  <c r="S39" i="2"/>
  <c r="R39" i="2"/>
  <c r="Q39" i="2"/>
  <c r="P39" i="2"/>
  <c r="U38" i="2"/>
  <c r="T38" i="2"/>
  <c r="S38" i="2"/>
  <c r="R38" i="2"/>
  <c r="Q38" i="2"/>
  <c r="P38" i="2"/>
  <c r="U37" i="2"/>
  <c r="T37" i="2"/>
  <c r="S37" i="2"/>
  <c r="R37" i="2"/>
  <c r="Q37" i="2"/>
  <c r="P37" i="2"/>
  <c r="U36" i="2"/>
  <c r="T36" i="2"/>
  <c r="S36" i="2"/>
  <c r="R36" i="2"/>
  <c r="Q36" i="2"/>
  <c r="P36" i="2"/>
  <c r="U35" i="2"/>
  <c r="T35" i="2"/>
  <c r="S35" i="2"/>
  <c r="R35" i="2"/>
  <c r="Q35" i="2"/>
  <c r="P35" i="2"/>
  <c r="U34" i="2"/>
  <c r="T34" i="2"/>
  <c r="S34" i="2"/>
  <c r="R34" i="2"/>
  <c r="Q34" i="2"/>
  <c r="P34" i="2"/>
  <c r="U33" i="2"/>
  <c r="T33" i="2"/>
  <c r="S33" i="2"/>
  <c r="R33" i="2"/>
  <c r="Q33" i="2"/>
  <c r="P33" i="2"/>
  <c r="U32" i="2"/>
  <c r="T32" i="2"/>
  <c r="S32" i="2"/>
  <c r="R32" i="2"/>
  <c r="Q32" i="2"/>
  <c r="P32" i="2"/>
  <c r="U31" i="2"/>
  <c r="T31" i="2"/>
  <c r="S31" i="2"/>
  <c r="R31" i="2"/>
  <c r="Q31" i="2"/>
  <c r="P31" i="2"/>
  <c r="U30" i="2"/>
  <c r="T30" i="2"/>
  <c r="S30" i="2"/>
  <c r="R30" i="2"/>
  <c r="Q30" i="2"/>
  <c r="P30" i="2"/>
  <c r="U29" i="2"/>
  <c r="T29" i="2"/>
  <c r="S29" i="2"/>
  <c r="R29" i="2"/>
  <c r="Q29" i="2"/>
  <c r="P29" i="2"/>
  <c r="U28" i="2"/>
  <c r="T28" i="2"/>
  <c r="S28" i="2"/>
  <c r="R28" i="2"/>
  <c r="Q28" i="2"/>
  <c r="P28" i="2"/>
  <c r="U27" i="2"/>
  <c r="T27" i="2"/>
  <c r="S27" i="2"/>
  <c r="R27" i="2"/>
  <c r="Q27" i="2"/>
  <c r="P27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3" i="2"/>
  <c r="P24" i="2"/>
  <c r="P25" i="2"/>
  <c r="P26" i="2"/>
  <c r="Q3" i="2"/>
  <c r="P3" i="2"/>
  <c r="Z29" i="2" l="1"/>
  <c r="Z37" i="2"/>
  <c r="W30" i="2"/>
  <c r="W34" i="2"/>
  <c r="W38" i="2"/>
  <c r="W42" i="2"/>
  <c r="X39" i="2"/>
  <c r="Z35" i="2"/>
  <c r="W46" i="2"/>
  <c r="Z31" i="2"/>
  <c r="Z27" i="2"/>
  <c r="Z33" i="2"/>
  <c r="W37" i="2"/>
  <c r="X37" i="2"/>
  <c r="Z45" i="2"/>
  <c r="W27" i="2"/>
  <c r="X27" i="2"/>
  <c r="W39" i="2"/>
  <c r="W29" i="2"/>
  <c r="X29" i="2"/>
  <c r="X41" i="2"/>
  <c r="W41" i="2"/>
  <c r="Z41" i="2"/>
  <c r="W35" i="2"/>
  <c r="X35" i="2"/>
  <c r="W47" i="2"/>
  <c r="X47" i="2"/>
  <c r="Z39" i="2"/>
  <c r="Z43" i="2"/>
  <c r="W28" i="2"/>
  <c r="W36" i="2"/>
  <c r="W44" i="2"/>
  <c r="X33" i="2"/>
  <c r="W33" i="2"/>
  <c r="W45" i="2"/>
  <c r="X45" i="2"/>
  <c r="X31" i="2"/>
  <c r="W31" i="2"/>
  <c r="W43" i="2"/>
  <c r="X43" i="2"/>
  <c r="Z47" i="2"/>
  <c r="W32" i="2"/>
  <c r="W40" i="2"/>
  <c r="U26" i="2"/>
  <c r="T26" i="2"/>
  <c r="S26" i="2"/>
  <c r="R26" i="2"/>
  <c r="U25" i="2"/>
  <c r="T25" i="2"/>
  <c r="S25" i="2"/>
  <c r="R25" i="2"/>
  <c r="U24" i="2"/>
  <c r="T24" i="2"/>
  <c r="S24" i="2"/>
  <c r="R24" i="2"/>
  <c r="U23" i="2"/>
  <c r="T23" i="2"/>
  <c r="S23" i="2"/>
  <c r="R23" i="2"/>
  <c r="U22" i="2"/>
  <c r="T22" i="2"/>
  <c r="S22" i="2"/>
  <c r="R22" i="2"/>
  <c r="U21" i="2"/>
  <c r="T21" i="2"/>
  <c r="S21" i="2"/>
  <c r="R21" i="2"/>
  <c r="U20" i="2"/>
  <c r="T20" i="2"/>
  <c r="S20" i="2"/>
  <c r="U19" i="2"/>
  <c r="T19" i="2"/>
  <c r="S19" i="2"/>
  <c r="R19" i="2"/>
  <c r="U18" i="2"/>
  <c r="T18" i="2"/>
  <c r="S18" i="2"/>
  <c r="R18" i="2"/>
  <c r="U17" i="2"/>
  <c r="T17" i="2"/>
  <c r="S17" i="2"/>
  <c r="R17" i="2"/>
  <c r="U7" i="2"/>
  <c r="R4" i="2"/>
  <c r="S4" i="2"/>
  <c r="T4" i="2"/>
  <c r="U4" i="2"/>
  <c r="R5" i="2"/>
  <c r="S5" i="2"/>
  <c r="T5" i="2"/>
  <c r="U5" i="2"/>
  <c r="R6" i="2"/>
  <c r="S6" i="2"/>
  <c r="T6" i="2"/>
  <c r="U6" i="2"/>
  <c r="R7" i="2"/>
  <c r="S7" i="2"/>
  <c r="T7" i="2"/>
  <c r="R8" i="2"/>
  <c r="S8" i="2"/>
  <c r="T8" i="2"/>
  <c r="U8" i="2"/>
  <c r="R9" i="2"/>
  <c r="S9" i="2"/>
  <c r="T9" i="2"/>
  <c r="U9" i="2"/>
  <c r="R10" i="2"/>
  <c r="S10" i="2"/>
  <c r="T10" i="2"/>
  <c r="U10" i="2"/>
  <c r="S11" i="2"/>
  <c r="T11" i="2"/>
  <c r="U11" i="2"/>
  <c r="R12" i="2"/>
  <c r="S12" i="2"/>
  <c r="T12" i="2"/>
  <c r="U12" i="2"/>
  <c r="R13" i="2"/>
  <c r="S13" i="2"/>
  <c r="T13" i="2"/>
  <c r="U13" i="2"/>
  <c r="R14" i="2"/>
  <c r="S14" i="2"/>
  <c r="T14" i="2"/>
  <c r="U14" i="2"/>
  <c r="R15" i="2"/>
  <c r="S15" i="2"/>
  <c r="T15" i="2"/>
  <c r="U15" i="2"/>
  <c r="R16" i="2"/>
  <c r="S16" i="2"/>
  <c r="T16" i="2"/>
  <c r="U16" i="2"/>
  <c r="U3" i="2"/>
  <c r="T3" i="2"/>
  <c r="S3" i="2"/>
  <c r="R3" i="2"/>
  <c r="X3" i="2" l="1"/>
  <c r="Z21" i="2"/>
  <c r="W9" i="2"/>
  <c r="W6" i="2"/>
  <c r="W20" i="2"/>
  <c r="X23" i="2"/>
  <c r="Z23" i="2"/>
  <c r="W5" i="2"/>
  <c r="W26" i="2"/>
  <c r="W17" i="2"/>
  <c r="Z25" i="2"/>
  <c r="Z19" i="2"/>
  <c r="W10" i="2"/>
  <c r="W4" i="2"/>
  <c r="X9" i="2"/>
  <c r="W14" i="2"/>
  <c r="X21" i="2"/>
  <c r="W16" i="2"/>
  <c r="W24" i="2"/>
  <c r="X13" i="2"/>
  <c r="X17" i="2"/>
  <c r="W8" i="2"/>
  <c r="W13" i="2"/>
  <c r="X5" i="2"/>
  <c r="W11" i="2"/>
  <c r="W22" i="2"/>
  <c r="Z15" i="2"/>
  <c r="X15" i="2"/>
  <c r="Z7" i="2"/>
  <c r="Z13" i="2"/>
  <c r="W18" i="2"/>
  <c r="Z11" i="2"/>
  <c r="W21" i="2"/>
  <c r="Z3" i="2"/>
  <c r="X11" i="2"/>
  <c r="W15" i="2"/>
  <c r="W25" i="2"/>
  <c r="W7" i="2"/>
  <c r="X25" i="2"/>
  <c r="W19" i="2"/>
  <c r="X7" i="2"/>
  <c r="X19" i="2"/>
  <c r="Z17" i="2"/>
  <c r="W12" i="2"/>
  <c r="Z9" i="2"/>
  <c r="W3" i="2"/>
  <c r="W23" i="2"/>
</calcChain>
</file>

<file path=xl/sharedStrings.xml><?xml version="1.0" encoding="utf-8"?>
<sst xmlns="http://schemas.openxmlformats.org/spreadsheetml/2006/main" count="768" uniqueCount="52">
  <si>
    <t>cfu/mL</t>
  </si>
  <si>
    <t>Time</t>
  </si>
  <si>
    <t>Average</t>
  </si>
  <si>
    <t>LB</t>
  </si>
  <si>
    <t>Resistant fraction</t>
  </si>
  <si>
    <t>R strain</t>
  </si>
  <si>
    <t>S strain</t>
  </si>
  <si>
    <t>N/A</t>
  </si>
  <si>
    <t>OD</t>
  </si>
  <si>
    <t>cm</t>
  </si>
  <si>
    <t>LB + cm</t>
  </si>
  <si>
    <t>Initial</t>
  </si>
  <si>
    <t>replicate</t>
  </si>
  <si>
    <t>Full average</t>
  </si>
  <si>
    <t>AMX</t>
  </si>
  <si>
    <t>CLA</t>
  </si>
  <si>
    <t>Targeted average</t>
  </si>
  <si>
    <t>Targeted SEM</t>
  </si>
  <si>
    <t>Untreated</t>
  </si>
  <si>
    <t>CM 5</t>
  </si>
  <si>
    <t>CM 5 AMX 2 CLA 0</t>
  </si>
  <si>
    <t>CM 5 AMX 2 CLA 2</t>
  </si>
  <si>
    <t>CM 5 AMX 2 CLA 4</t>
  </si>
  <si>
    <t>Condition</t>
  </si>
  <si>
    <t>Sensitive fraction from plating</t>
  </si>
  <si>
    <t>mCherry</t>
  </si>
  <si>
    <t>Replicate</t>
  </si>
  <si>
    <t>Keio initial</t>
  </si>
  <si>
    <t>normalized mCherry</t>
  </si>
  <si>
    <t>T0</t>
  </si>
  <si>
    <t>Keio Mix</t>
  </si>
  <si>
    <t>plating replicate</t>
  </si>
  <si>
    <t>LB SEM</t>
  </si>
  <si>
    <t>Resistant fraction error</t>
  </si>
  <si>
    <t>LB+cm SEM</t>
  </si>
  <si>
    <t>Sensitive fraction from averages</t>
  </si>
  <si>
    <t>Average Resistant fraction</t>
  </si>
  <si>
    <t>Average resistant fraction error</t>
  </si>
  <si>
    <t>Sensitive fraction (1 - Fr)</t>
  </si>
  <si>
    <t>Averages</t>
  </si>
  <si>
    <t>Average LB</t>
  </si>
  <si>
    <t>TNTC</t>
  </si>
  <si>
    <t>6156 mix</t>
  </si>
  <si>
    <t>6156 initial</t>
  </si>
  <si>
    <t>6156 mix initial</t>
  </si>
  <si>
    <t>D021</t>
  </si>
  <si>
    <t>D021 mix</t>
  </si>
  <si>
    <t>D021 initial</t>
  </si>
  <si>
    <t>D021 mix initial</t>
  </si>
  <si>
    <t>Strain</t>
  </si>
  <si>
    <t>SEM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</si>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</sst>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  <xf numFmtId="0" fontId="5" fillId="8" borderId="0"/>
    <xf numFmtId="0" fontId="5" fillId="9" borderId="0"/>
  </cellStyleXfs>
  <cellXfs count="5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2" borderId="0" xfId="1" applyNumberFormat="1"/>
    <xf numFmtId="0" fontId="0" fillId="0" borderId="0" xfId="0" applyAlignment="1">
      <alignment horizontal="center"/>
    </xf>
  </cellXfs>
  <cellStyles count="9">
    <cellStyle name="Good" xfId="1" builtinId="26"/>
    <cellStyle name="Normal" xfId="0" builtinId="0"/>
    <cellStyle name="Tecan.At.Excel.Attenuation" xfId="7" xr:uid="{3922721B-F12F-4CEA-B18B-260FC6CD9E7E}"/>
    <cellStyle name="Tecan.At.Excel.AutoGain_0" xfId="8" xr:uid="{D5B4C0EA-CB03-4663-9695-5D87BC780CC7}"/>
    <cellStyle name="Tecan.At.Excel.Error" xfId="2" xr:uid="{4253C400-C0AB-4E02-9221-01F62B15EA02}"/>
    <cellStyle name="Tecan.At.Excel.GFactorAndMeasurementBlank" xfId="6" xr:uid="{2E277E98-0B0B-410B-B271-CC26A6104698}"/>
    <cellStyle name="Tecan.At.Excel.GFactorBlank" xfId="4" xr:uid="{37A19AC1-DC59-4385-A53D-A8F927995E91}"/>
    <cellStyle name="Tecan.At.Excel.GFactorReference" xfId="5" xr:uid="{1631AB16-9C7F-4D4A-A4FE-093C70B5493F}"/>
    <cellStyle name="Tecan.At.Excel.MeasurementBlank" xfId="3" xr:uid="{6F2DB3C8-F1D5-4751-AFD9-A78225071D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Plating!$AS$1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Plating!$AR$2:$AR$3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Plating!$AS$2:$AS$3</c:f>
              <c:numCache>
                <c:formatCode>General</c:formatCode>
                <c:ptCount val="2"/>
                <c:pt idx="0">
                  <c:v>0.53832700086164698</c:v>
                </c:pt>
                <c:pt idx="1">
                  <c:v>0.44991878855262524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B-468A-9874-98913220405B}"/>
            </c:ext>
          </c:extLst>
        </c:ser>
        <c:ser>
          <c:idx val="1"/>
          <c:order val="1"/>
          <c:tx>
            <c:strRef>
              <c:f>Plating!$AT$1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Plating!$AR$2:$AR$3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Plating!$AT$2:$AT$3</c:f>
              <c:numCache>
                <c:formatCode>General</c:formatCode>
                <c:ptCount val="2"/>
                <c:pt idx="0">
                  <c:v>0.85820326673248226</c:v>
                </c:pt>
                <c:pt idx="1">
                  <c:v>0.80411279220259091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B-468A-9874-98913220405B}"/>
            </c:ext>
          </c:extLst>
        </c:ser>
        <c:ser>
          <c:idx val="2"/>
          <c:order val="2"/>
          <c:tx>
            <c:strRef>
              <c:f>Plating!$AU$1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Plating!$AR$2:$AR$3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Plating!$AU$2:$AU$3</c:f>
              <c:numCache>
                <c:formatCode>General</c:formatCode>
                <c:ptCount val="2"/>
                <c:pt idx="0">
                  <c:v>0.104506494127801</c:v>
                </c:pt>
                <c:pt idx="1">
                  <c:v>0.849197147458017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B-468A-9874-98913220405B}"/>
            </c:ext>
          </c:extLst>
        </c:ser>
        <c:ser>
          <c:idx val="3"/>
          <c:order val="3"/>
          <c:tx>
            <c:strRef>
              <c:f>Plating!$AV$1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Plating!$AR$2:$AR$3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Plating!$AV$2:$AV$3</c:f>
              <c:numCache>
                <c:formatCode>General</c:formatCode>
                <c:ptCount val="2"/>
                <c:pt idx="0">
                  <c:v>0.13999405292893249</c:v>
                </c:pt>
                <c:pt idx="1">
                  <c:v>0.31171266631068389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1B-468A-9874-98913220405B}"/>
            </c:ext>
          </c:extLst>
        </c:ser>
        <c:ser>
          <c:idx val="4"/>
          <c:order val="4"/>
          <c:tx>
            <c:strRef>
              <c:f>Plating!$AW$1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Plating!$AR$2:$AR$3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Plating!$AW$2:$AW$3</c:f>
              <c:numCache>
                <c:formatCode>General</c:formatCode>
                <c:ptCount val="2"/>
                <c:pt idx="0">
                  <c:v>0.42087917363988042</c:v>
                </c:pt>
                <c:pt idx="1">
                  <c:v>0.11767584995931453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C-4B3A-A0C1-CDE7A2823282}"/>
            </c:ext>
          </c:extLst>
        </c:ser>
        <c:ser>
          <c:idx val="5"/>
          <c:order val="5"/>
          <c:tx>
            <c:strRef>
              <c:f>Plating!$AX$1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Plating!$AR$2:$AR$3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Plating!$AX$2:$AX$3</c:f>
              <c:numCache>
                <c:formatCode>General</c:formatCode>
                <c:ptCount val="2"/>
                <c:pt idx="0">
                  <c:v>0.44417077175697867</c:v>
                </c:pt>
                <c:pt idx="1">
                  <c:v>0.41992481203007515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C-4B3A-A0C1-CDE7A2823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Resistant fraction after 25h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'OD 24'!$B$11</c:f>
              <c:strCache>
                <c:ptCount val="1"/>
                <c:pt idx="0">
                  <c:v>T0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24'!$A$12:$A$13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24'!$B$12:$B$13</c:f>
              <c:numCache>
                <c:formatCode>General</c:formatCode>
                <c:ptCount val="2"/>
                <c:pt idx="0">
                  <c:v>1.2462500017136335E-2</c:v>
                </c:pt>
                <c:pt idx="1">
                  <c:v>1.2487499509006739E-2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81B-4175-AE7D-2BAA7B92C73F}"/>
            </c:ext>
          </c:extLst>
        </c:ser>
        <c:ser>
          <c:idx val="2"/>
          <c:order val="2"/>
          <c:tx>
            <c:strRef>
              <c:f>'OD 24'!$C$11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24'!$A$12:$A$13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24'!$C$12:$C$13</c:f>
              <c:numCache>
                <c:formatCode>General</c:formatCode>
                <c:ptCount val="2"/>
                <c:pt idx="0">
                  <c:v>0.53733332703510917</c:v>
                </c:pt>
                <c:pt idx="1">
                  <c:v>0.67333331952492392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B-4175-AE7D-2BAA7B92C73F}"/>
            </c:ext>
          </c:extLst>
        </c:ser>
        <c:ser>
          <c:idx val="3"/>
          <c:order val="3"/>
          <c:tx>
            <c:strRef>
              <c:f>'OD 24'!$D$11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'OD 24'!$A$12:$A$13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24'!$D$12:$D$13</c:f>
              <c:numCache>
                <c:formatCode>General</c:formatCode>
                <c:ptCount val="2"/>
                <c:pt idx="0">
                  <c:v>0.58866668492555618</c:v>
                </c:pt>
                <c:pt idx="1">
                  <c:v>0.77300000935792923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1B-4175-AE7D-2BAA7B92C73F}"/>
            </c:ext>
          </c:extLst>
        </c:ser>
        <c:ser>
          <c:idx val="4"/>
          <c:order val="4"/>
          <c:tx>
            <c:strRef>
              <c:f>'OD 24'!$E$11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24'!$A$12:$A$13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24'!$E$12:$E$13</c:f>
              <c:numCache>
                <c:formatCode>General</c:formatCode>
                <c:ptCount val="2"/>
                <c:pt idx="0">
                  <c:v>0.55666666477918625</c:v>
                </c:pt>
                <c:pt idx="1">
                  <c:v>0.71633332719405496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1B-4175-AE7D-2BAA7B92C73F}"/>
            </c:ext>
          </c:extLst>
        </c:ser>
        <c:ser>
          <c:idx val="5"/>
          <c:order val="5"/>
          <c:tx>
            <c:strRef>
              <c:f>'OD 24'!$F$11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24'!$A$12:$A$13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24'!$F$12:$F$13</c:f>
              <c:numCache>
                <c:formatCode>General</c:formatCode>
                <c:ptCount val="2"/>
                <c:pt idx="0">
                  <c:v>0.61466665317614877</c:v>
                </c:pt>
                <c:pt idx="1">
                  <c:v>0.95533332477013266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1B-4175-AE7D-2BAA7B92C73F}"/>
            </c:ext>
          </c:extLst>
        </c:ser>
        <c:ser>
          <c:idx val="6"/>
          <c:order val="6"/>
          <c:tx>
            <c:strRef>
              <c:f>'OD 24'!$G$11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24'!$A$12:$A$13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24'!$G$12:$G$13</c:f>
              <c:numCache>
                <c:formatCode>General</c:formatCode>
                <c:ptCount val="2"/>
                <c:pt idx="0">
                  <c:v>0.81433332214752829</c:v>
                </c:pt>
                <c:pt idx="1">
                  <c:v>0.70033332953850425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1B-4175-AE7D-2BAA7B92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24'!$A$11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'OD 24'!$A$12:$A$13</c15:sqref>
                        </c15:formulaRef>
                      </c:ext>
                    </c:extLst>
                    <c:strCache>
                      <c:ptCount val="2"/>
                      <c:pt idx="0">
                        <c:v>6156</c:v>
                      </c:pt>
                      <c:pt idx="1">
                        <c:v>D021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'OD 24'!$A$12:$A$13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6156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81B-4175-AE7D-2BAA7B92C73F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'OD 24'!$B$16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24'!$A$17:$A$18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24'!$B$17:$B$18</c:f>
              <c:numCache>
                <c:formatCode>General</c:formatCode>
                <c:ptCount val="2"/>
                <c:pt idx="0">
                  <c:v>3.5</c:v>
                </c:pt>
                <c:pt idx="1">
                  <c:v>3.5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479-4841-897D-E24B8AEE9090}"/>
            </c:ext>
          </c:extLst>
        </c:ser>
        <c:ser>
          <c:idx val="2"/>
          <c:order val="2"/>
          <c:tx>
            <c:strRef>
              <c:f>'OD 24'!$C$16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24'!$A$17:$A$18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24'!$C$17:$C$18</c:f>
              <c:numCache>
                <c:formatCode>General</c:formatCode>
                <c:ptCount val="2"/>
                <c:pt idx="0">
                  <c:v>96.666666666666671</c:v>
                </c:pt>
                <c:pt idx="1">
                  <c:v>73.333333333333329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9-4841-897D-E24B8AEE9090}"/>
            </c:ext>
          </c:extLst>
        </c:ser>
        <c:ser>
          <c:idx val="3"/>
          <c:order val="3"/>
          <c:tx>
            <c:strRef>
              <c:f>'OD 24'!$D$16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'OD 24'!$A$17:$A$18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24'!$D$17:$D$18</c:f>
              <c:numCache>
                <c:formatCode>General</c:formatCode>
                <c:ptCount val="2"/>
                <c:pt idx="0">
                  <c:v>76.666666666666671</c:v>
                </c:pt>
                <c:pt idx="1">
                  <c:v>123.33333333333333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9-4841-897D-E24B8AEE9090}"/>
            </c:ext>
          </c:extLst>
        </c:ser>
        <c:ser>
          <c:idx val="4"/>
          <c:order val="4"/>
          <c:tx>
            <c:strRef>
              <c:f>'OD 24'!$E$16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24'!$A$17:$A$18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24'!$E$17:$E$18</c:f>
              <c:numCache>
                <c:formatCode>General</c:formatCode>
                <c:ptCount val="2"/>
                <c:pt idx="0">
                  <c:v>63.333333333333336</c:v>
                </c:pt>
                <c:pt idx="1">
                  <c:v>63.333333333333336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9-4841-897D-E24B8AEE9090}"/>
            </c:ext>
          </c:extLst>
        </c:ser>
        <c:ser>
          <c:idx val="5"/>
          <c:order val="5"/>
          <c:tx>
            <c:strRef>
              <c:f>'OD 24'!$F$16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24'!$A$17:$A$18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24'!$F$17:$F$18</c:f>
              <c:numCache>
                <c:formatCode>General</c:formatCode>
                <c:ptCount val="2"/>
                <c:pt idx="0">
                  <c:v>53.333333333333336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9-4841-897D-E24B8AEE9090}"/>
            </c:ext>
          </c:extLst>
        </c:ser>
        <c:ser>
          <c:idx val="6"/>
          <c:order val="6"/>
          <c:tx>
            <c:strRef>
              <c:f>'OD 24'!$G$16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24'!$A$17:$A$18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24'!$G$17:$G$18</c:f>
              <c:numCache>
                <c:formatCode>General</c:formatCode>
                <c:ptCount val="2"/>
                <c:pt idx="0">
                  <c:v>6.666666666666667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79-4841-897D-E24B8AEE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24'!$A$16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'OD 24'!$A$17:$A$18</c15:sqref>
                        </c15:formulaRef>
                      </c:ext>
                    </c:extLst>
                    <c:strCache>
                      <c:ptCount val="2"/>
                      <c:pt idx="0">
                        <c:v>6156</c:v>
                      </c:pt>
                      <c:pt idx="1">
                        <c:v>D021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'OD 24'!$A$17:$A$18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6156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479-4841-897D-E24B8AEE9090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mCherry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'OD 24'!$B$21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24'!$A$22:$A$23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24'!$B$22:$B$23</c:f>
              <c:numCache>
                <c:formatCode>General</c:formatCode>
                <c:ptCount val="2"/>
                <c:pt idx="0">
                  <c:v>280.84252719658082</c:v>
                </c:pt>
                <c:pt idx="1">
                  <c:v>280.28029130055933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CED-4961-9762-CF542CAF4A8D}"/>
            </c:ext>
          </c:extLst>
        </c:ser>
        <c:ser>
          <c:idx val="2"/>
          <c:order val="2"/>
          <c:tx>
            <c:strRef>
              <c:f>'OD 24'!$C$21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24'!$A$22:$A$23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24'!$C$22:$C$23</c:f>
              <c:numCache>
                <c:formatCode>General</c:formatCode>
                <c:ptCount val="2"/>
                <c:pt idx="0">
                  <c:v>179.90074652553704</c:v>
                </c:pt>
                <c:pt idx="1">
                  <c:v>108.91089332260327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D-4961-9762-CF542CAF4A8D}"/>
            </c:ext>
          </c:extLst>
        </c:ser>
        <c:ser>
          <c:idx val="3"/>
          <c:order val="3"/>
          <c:tx>
            <c:strRef>
              <c:f>'OD 24'!$D$21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'OD 24'!$A$22:$A$23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24'!$D$22:$D$23</c:f>
              <c:numCache>
                <c:formatCode>General</c:formatCode>
                <c:ptCount val="2"/>
                <c:pt idx="0">
                  <c:v>130.23782155492981</c:v>
                </c:pt>
                <c:pt idx="1">
                  <c:v>159.55152890072628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ED-4961-9762-CF542CAF4A8D}"/>
            </c:ext>
          </c:extLst>
        </c:ser>
        <c:ser>
          <c:idx val="4"/>
          <c:order val="4"/>
          <c:tx>
            <c:strRef>
              <c:f>'OD 24'!$E$21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24'!$A$22:$A$23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24'!$E$22:$E$23</c:f>
              <c:numCache>
                <c:formatCode>General</c:formatCode>
                <c:ptCount val="2"/>
                <c:pt idx="0">
                  <c:v>113.77245547558674</c:v>
                </c:pt>
                <c:pt idx="1">
                  <c:v>88.413216206784568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ED-4961-9762-CF542CAF4A8D}"/>
            </c:ext>
          </c:extLst>
        </c:ser>
        <c:ser>
          <c:idx val="5"/>
          <c:order val="5"/>
          <c:tx>
            <c:strRef>
              <c:f>'OD 24'!$F$21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24'!$A$22:$A$23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24'!$F$22:$F$23</c:f>
              <c:numCache>
                <c:formatCode>General</c:formatCode>
                <c:ptCount val="2"/>
                <c:pt idx="0">
                  <c:v>86.767897782880496</c:v>
                </c:pt>
                <c:pt idx="1">
                  <c:v>62.805304121927172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ED-4961-9762-CF542CAF4A8D}"/>
            </c:ext>
          </c:extLst>
        </c:ser>
        <c:ser>
          <c:idx val="6"/>
          <c:order val="6"/>
          <c:tx>
            <c:strRef>
              <c:f>'OD 24'!$G$21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'OD 24'!$A$22:$A$23</c:f>
              <c:strCache>
                <c:ptCount val="2"/>
                <c:pt idx="0">
                  <c:v>6156</c:v>
                </c:pt>
                <c:pt idx="1">
                  <c:v>D021</c:v>
                </c:pt>
              </c:strCache>
            </c:strRef>
          </c:cat>
          <c:val>
            <c:numRef>
              <c:f>'OD 24'!$G$22:$G$23</c:f>
              <c:numCache>
                <c:formatCode>General</c:formatCode>
                <c:ptCount val="2"/>
                <c:pt idx="0">
                  <c:v>8.1866558635788014</c:v>
                </c:pt>
                <c:pt idx="1">
                  <c:v>28.557829759693597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ED-4961-9762-CF542CAF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24'!$A$21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'OD 24'!$A$22:$A$23</c15:sqref>
                        </c15:formulaRef>
                      </c:ext>
                    </c:extLst>
                    <c:strCache>
                      <c:ptCount val="2"/>
                      <c:pt idx="0">
                        <c:v>6156</c:v>
                      </c:pt>
                      <c:pt idx="1">
                        <c:v>D021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'OD 24'!$A$22:$A$23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6156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CED-4961-9762-CF542CAF4A8D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mCherry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'Platereader vs cfu'!$E$1</c:f>
              <c:strCache>
                <c:ptCount val="1"/>
                <c:pt idx="0">
                  <c:v>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'Platereader vs cfu'!$D$2:$D$11</c:f>
              <c:numCache>
                <c:formatCode>General</c:formatCode>
                <c:ptCount val="10"/>
                <c:pt idx="0">
                  <c:v>1061666666.6666666</c:v>
                </c:pt>
                <c:pt idx="1">
                  <c:v>671666666.66666663</c:v>
                </c:pt>
                <c:pt idx="2">
                  <c:v>545000000</c:v>
                </c:pt>
                <c:pt idx="3">
                  <c:v>603333333.33333337</c:v>
                </c:pt>
                <c:pt idx="4">
                  <c:v>473333333.33333331</c:v>
                </c:pt>
                <c:pt idx="5">
                  <c:v>1380000000</c:v>
                </c:pt>
                <c:pt idx="6">
                  <c:v>973333333.33333337</c:v>
                </c:pt>
                <c:pt idx="7">
                  <c:v>645000000</c:v>
                </c:pt>
                <c:pt idx="8">
                  <c:v>488333333.33333331</c:v>
                </c:pt>
                <c:pt idx="9">
                  <c:v>511666666.66666669</c:v>
                </c:pt>
              </c:numCache>
            </c:numRef>
          </c:xVal>
          <c:yVal>
            <c:numRef>
              <c:f>'Platereader vs cfu'!$E$2:$E$11</c:f>
              <c:numCache>
                <c:formatCode>General</c:formatCode>
                <c:ptCount val="10"/>
                <c:pt idx="0">
                  <c:v>0.53733332703510917</c:v>
                </c:pt>
                <c:pt idx="1">
                  <c:v>0.58866668492555618</c:v>
                </c:pt>
                <c:pt idx="2">
                  <c:v>0.55666666477918625</c:v>
                </c:pt>
                <c:pt idx="3">
                  <c:v>0.61466665317614877</c:v>
                </c:pt>
                <c:pt idx="4">
                  <c:v>0.81433332214752829</c:v>
                </c:pt>
                <c:pt idx="5">
                  <c:v>0.67333331952492392</c:v>
                </c:pt>
                <c:pt idx="6">
                  <c:v>0.77300000935792923</c:v>
                </c:pt>
                <c:pt idx="7">
                  <c:v>0.71633332719405496</c:v>
                </c:pt>
                <c:pt idx="8">
                  <c:v>0.95533332477013266</c:v>
                </c:pt>
                <c:pt idx="9">
                  <c:v>0.70033332953850425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0-43FE-946B-F17B5273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logBase val="10"/>
          <c:orientation val="minMax"/>
          <c:max val="10000000000"/>
          <c:min val="1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'Platereader vs cfu'!$G$1</c:f>
              <c:strCache>
                <c:ptCount val="1"/>
                <c:pt idx="0">
                  <c:v>mCherry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'Platereader vs cfu'!$F$2:$F$11</c:f>
              <c:numCache>
                <c:formatCode>General</c:formatCode>
                <c:ptCount val="10"/>
                <c:pt idx="0">
                  <c:v>0.14179673326751774</c:v>
                </c:pt>
                <c:pt idx="1">
                  <c:v>0.895493505872199</c:v>
                </c:pt>
                <c:pt idx="2">
                  <c:v>0.86000594707106748</c:v>
                </c:pt>
                <c:pt idx="3">
                  <c:v>0.57912082636011952</c:v>
                </c:pt>
                <c:pt idx="4">
                  <c:v>0.55582922824302128</c:v>
                </c:pt>
                <c:pt idx="5">
                  <c:v>0.150802852541983</c:v>
                </c:pt>
                <c:pt idx="6">
                  <c:v>0.68828733368931605</c:v>
                </c:pt>
                <c:pt idx="7">
                  <c:v>0.88232415004068543</c:v>
                </c:pt>
                <c:pt idx="8">
                  <c:v>0.58007518796992485</c:v>
                </c:pt>
                <c:pt idx="9">
                  <c:v>0.77951919504272893</c:v>
                </c:pt>
              </c:numCache>
            </c:numRef>
          </c:xVal>
          <c:yVal>
            <c:numRef>
              <c:f>'Platereader vs cfu'!$G$2:$G$11</c:f>
              <c:numCache>
                <c:formatCode>General</c:formatCode>
                <c:ptCount val="10"/>
                <c:pt idx="0">
                  <c:v>96.666666666666671</c:v>
                </c:pt>
                <c:pt idx="1">
                  <c:v>76.666666666666671</c:v>
                </c:pt>
                <c:pt idx="2">
                  <c:v>63.333333333333336</c:v>
                </c:pt>
                <c:pt idx="3">
                  <c:v>53.333333333333336</c:v>
                </c:pt>
                <c:pt idx="4">
                  <c:v>6.666666666666667</c:v>
                </c:pt>
                <c:pt idx="5">
                  <c:v>73.333333333333329</c:v>
                </c:pt>
                <c:pt idx="6">
                  <c:v>123.33333333333333</c:v>
                </c:pt>
                <c:pt idx="7">
                  <c:v>63.333333333333336</c:v>
                </c:pt>
                <c:pt idx="8">
                  <c:v>60</c:v>
                </c:pt>
                <c:pt idx="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A-490C-99B9-0DF3295A2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Sensitive fraction (plating)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mCherry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'Platereader vs cfu'!$H$1</c:f>
              <c:strCache>
                <c:ptCount val="1"/>
                <c:pt idx="0">
                  <c:v>normalized mCherry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'Platereader vs cfu'!$F$2:$F$11</c:f>
              <c:numCache>
                <c:formatCode>General</c:formatCode>
                <c:ptCount val="10"/>
                <c:pt idx="0">
                  <c:v>0.14179673326751774</c:v>
                </c:pt>
                <c:pt idx="1">
                  <c:v>0.895493505872199</c:v>
                </c:pt>
                <c:pt idx="2">
                  <c:v>0.86000594707106748</c:v>
                </c:pt>
                <c:pt idx="3">
                  <c:v>0.57912082636011952</c:v>
                </c:pt>
                <c:pt idx="4">
                  <c:v>0.55582922824302128</c:v>
                </c:pt>
                <c:pt idx="5">
                  <c:v>0.150802852541983</c:v>
                </c:pt>
                <c:pt idx="6">
                  <c:v>0.68828733368931605</c:v>
                </c:pt>
                <c:pt idx="7">
                  <c:v>0.88232415004068543</c:v>
                </c:pt>
                <c:pt idx="8">
                  <c:v>0.58007518796992485</c:v>
                </c:pt>
                <c:pt idx="9">
                  <c:v>0.77951919504272893</c:v>
                </c:pt>
              </c:numCache>
            </c:numRef>
          </c:xVal>
          <c:yVal>
            <c:numRef>
              <c:f>'Platereader vs cfu'!$H$2:$H$11</c:f>
              <c:numCache>
                <c:formatCode>General</c:formatCode>
                <c:ptCount val="10"/>
                <c:pt idx="0">
                  <c:v>179.90074652553704</c:v>
                </c:pt>
                <c:pt idx="1">
                  <c:v>130.23782155492981</c:v>
                </c:pt>
                <c:pt idx="2">
                  <c:v>113.77245547558674</c:v>
                </c:pt>
                <c:pt idx="3">
                  <c:v>86.767897782880496</c:v>
                </c:pt>
                <c:pt idx="4">
                  <c:v>8.1866558635788014</c:v>
                </c:pt>
                <c:pt idx="5">
                  <c:v>108.91089332260327</c:v>
                </c:pt>
                <c:pt idx="6">
                  <c:v>159.55152890072628</c:v>
                </c:pt>
                <c:pt idx="7">
                  <c:v>88.413216206784568</c:v>
                </c:pt>
                <c:pt idx="8">
                  <c:v>62.805304121927172</c:v>
                </c:pt>
                <c:pt idx="9">
                  <c:v>28.557829759693597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2F9-A78A-DC1C73C15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Sensitive fraction (plating)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mCherry/OD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606878</xdr:colOff>
      <xdr:row>9</xdr:row>
      <xdr:rowOff>179120</xdr:rowOff>
    </xdr:from>
    <xdr:to>
      <xdr:col>55</xdr:col>
      <xdr:colOff>138545</xdr:colOff>
      <xdr:row>36</xdr:row>
      <xdr:rowOff>34636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091AC-0795-3962-D869-BE3F32F8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394855</xdr:colOff>
      <xdr:row>11</xdr:row>
      <xdr:rowOff>93519</xdr:rowOff>
    </xdr:from>
    <xdr:to>
      <xdr:col>27</xdr:col>
      <xdr:colOff>484910</xdr:colOff>
      <xdr:row>29</xdr:row>
      <xdr:rowOff>180109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E620E-FCEB-412F-AA4C-E69ECE095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346365</xdr:colOff>
      <xdr:row>30</xdr:row>
      <xdr:rowOff>51954</xdr:rowOff>
    </xdr:from>
    <xdr:to>
      <xdr:col>27</xdr:col>
      <xdr:colOff>436420</xdr:colOff>
      <xdr:row>48</xdr:row>
      <xdr:rowOff>138544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9054B-1B62-4ED7-8E65-3E952290D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277091</xdr:colOff>
      <xdr:row>49</xdr:row>
      <xdr:rowOff>86590</xdr:rowOff>
    </xdr:from>
    <xdr:to>
      <xdr:col>27</xdr:col>
      <xdr:colOff>367146</xdr:colOff>
      <xdr:row>67</xdr:row>
      <xdr:rowOff>173180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36D317-B996-4CDC-95DF-890AD3D3D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72165</xdr:colOff>
      <xdr:row>16</xdr:row>
      <xdr:rowOff>169880</xdr:rowOff>
    </xdr:from>
    <xdr:to>
      <xdr:col>10</xdr:col>
      <xdr:colOff>554915</xdr:colOff>
      <xdr:row>31</xdr:row>
      <xdr:rowOff>169880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0309C-C485-B6F7-24CA-4FDB0E20C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61938</xdr:colOff>
      <xdr:row>17</xdr:row>
      <xdr:rowOff>46045</xdr:rowOff>
    </xdr:from>
    <xdr:to>
      <xdr:col>19</xdr:col>
      <xdr:colOff>361930</xdr:colOff>
      <xdr:row>32</xdr:row>
      <xdr:rowOff>46046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698A9C-7B44-4EDE-A8F6-CE2F8F15B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79053</xdr:colOff>
      <xdr:row>20</xdr:row>
      <xdr:rowOff>29338</xdr:rowOff>
    </xdr:from>
    <xdr:to>
      <xdr:col>28</xdr:col>
      <xdr:colOff>382509</xdr:colOff>
      <xdr:row>35</xdr:row>
      <xdr:rowOff>29339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3F65AF-DFE5-4986-9916-A95E00AAE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8809-5B56-47EF-993F-36560E82ED92}">
  <dimension ref="A1:AY163"/>
  <sheetViews>
    <sheetView tabSelected="1" topLeftCell="W1" zoomScale="55" zoomScaleNormal="55" workbookViewId="0">
      <selection activeCell="AM44" sqref="AM44:AM58"/>
    </sheetView>
  </sheetViews>
  <sheetFormatPr defaultColWidth="8.81640625" defaultRowHeight="14.5" x14ac:dyDescent="0.35"/>
  <cols>
    <col min="1" max="1" width="9.26953125" style="1" bestFit="1" customWidth="1"/>
    <col min="2" max="2" width="16.54296875" style="1" customWidth="1"/>
    <col min="3" max="3" width="11.54296875" style="1" bestFit="1" customWidth="1"/>
    <col min="4" max="10" width="11.54296875" style="1" customWidth="1"/>
    <col min="11" max="14" width="9.26953125" style="1" bestFit="1" customWidth="1"/>
    <col min="15" max="15" width="8.81640625" style="1"/>
    <col min="16" max="16" width="11.81640625" style="1" customWidth="1"/>
    <col min="17" max="17" width="12.1796875" style="1" customWidth="1"/>
    <col min="18" max="18" width="12.26953125" style="1" bestFit="1" customWidth="1"/>
    <col min="19" max="19" width="13.26953125" style="1" bestFit="1" customWidth="1"/>
    <col min="20" max="21" width="12.54296875" style="1" bestFit="1" customWidth="1"/>
    <col min="22" max="22" width="8.81640625" style="1"/>
    <col min="23" max="23" width="13.26953125" style="1" bestFit="1" customWidth="1"/>
    <col min="24" max="24" width="13.26953125" style="1" customWidth="1"/>
    <col min="25" max="25" width="11.54296875" style="1" customWidth="1"/>
    <col min="26" max="26" width="9.1796875" style="1" customWidth="1"/>
    <col min="27" max="27" width="14.7265625" style="1" customWidth="1"/>
    <col min="28" max="29" width="9.54296875" style="1" bestFit="1" customWidth="1"/>
    <col min="30" max="30" width="11" style="1" bestFit="1" customWidth="1"/>
    <col min="31" max="32" width="11" style="1" customWidth="1"/>
    <col min="33" max="33" width="7.81640625" style="1" customWidth="1"/>
    <col min="34" max="34" width="14.1796875" style="1" customWidth="1"/>
    <col min="35" max="35" width="14" style="1" customWidth="1"/>
    <col min="36" max="36" width="30.08984375" style="1" customWidth="1"/>
    <col min="37" max="37" width="14.54296875" style="1" customWidth="1"/>
    <col min="38" max="38" width="9" style="1" customWidth="1"/>
    <col min="39" max="39" width="16.7265625" style="1" customWidth="1"/>
    <col min="40" max="40" width="24.26953125" style="1" customWidth="1"/>
    <col min="41" max="41" width="11.26953125" style="1" customWidth="1"/>
    <col min="42" max="43" width="9.26953125" style="1" bestFit="1" customWidth="1"/>
    <col min="44" max="44" width="9.1796875" style="1" bestFit="1" customWidth="1"/>
    <col min="45" max="45" width="9" style="1" bestFit="1" customWidth="1"/>
    <col min="46" max="16384" width="8.81640625" style="1"/>
  </cols>
  <sheetData>
    <row r="1" spans="1:51" x14ac:dyDescent="0.35">
      <c r="A1" s="1" t="s">
        <v>3</v>
      </c>
      <c r="AR1" s="1" t="s">
        <v>5</v>
      </c>
      <c r="AS1" s="1" t="s">
        <v>11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</row>
    <row r="2" spans="1:51" x14ac:dyDescent="0.35">
      <c r="A2" s="1" t="s">
        <v>1</v>
      </c>
      <c r="B2" s="1" t="s">
        <v>5</v>
      </c>
      <c r="C2" s="1" t="s">
        <v>6</v>
      </c>
      <c r="D2" s="1" t="s">
        <v>9</v>
      </c>
      <c r="E2" s="1" t="s">
        <v>14</v>
      </c>
      <c r="F2" s="1" t="s">
        <v>15</v>
      </c>
      <c r="G2" s="1" t="s">
        <v>12</v>
      </c>
      <c r="H2" s="1" t="s">
        <v>31</v>
      </c>
      <c r="I2" s="1">
        <v>-3</v>
      </c>
      <c r="J2" s="1">
        <v>-4</v>
      </c>
      <c r="K2" s="1">
        <v>-5</v>
      </c>
      <c r="L2" s="1">
        <v>-6</v>
      </c>
      <c r="M2" s="1">
        <v>-7</v>
      </c>
      <c r="N2" s="1">
        <v>-8</v>
      </c>
      <c r="P2" s="1" t="s">
        <v>0</v>
      </c>
      <c r="W2" s="1" t="s">
        <v>2</v>
      </c>
      <c r="X2" s="1" t="s">
        <v>13</v>
      </c>
      <c r="Y2" s="1" t="s">
        <v>16</v>
      </c>
      <c r="Z2" s="1" t="s">
        <v>17</v>
      </c>
      <c r="AB2" s="1" t="s">
        <v>1</v>
      </c>
      <c r="AC2" s="1" t="s">
        <v>5</v>
      </c>
      <c r="AD2" s="1" t="s">
        <v>6</v>
      </c>
      <c r="AE2" s="1" t="s">
        <v>26</v>
      </c>
      <c r="AF2" s="1" t="s">
        <v>9</v>
      </c>
      <c r="AG2" s="1" t="s">
        <v>14</v>
      </c>
      <c r="AH2" s="1" t="s">
        <v>15</v>
      </c>
      <c r="AI2" s="1" t="s">
        <v>3</v>
      </c>
      <c r="AJ2" s="1" t="s">
        <v>32</v>
      </c>
      <c r="AK2" s="1" t="s">
        <v>10</v>
      </c>
      <c r="AL2" s="1" t="s">
        <v>34</v>
      </c>
      <c r="AM2" s="1" t="s">
        <v>4</v>
      </c>
      <c r="AN2" s="1" t="s">
        <v>33</v>
      </c>
      <c r="AO2" s="1" t="s">
        <v>35</v>
      </c>
      <c r="AR2" s="1">
        <v>6156</v>
      </c>
      <c r="AS2" s="1">
        <v>0.53832700086164698</v>
      </c>
      <c r="AT2" s="1">
        <v>0.85820326673248226</v>
      </c>
      <c r="AU2" s="1">
        <v>0.104506494127801</v>
      </c>
      <c r="AV2" s="1">
        <v>0.13999405292893249</v>
      </c>
      <c r="AW2" s="1">
        <v>0.42087917363988042</v>
      </c>
      <c r="AX2" s="1">
        <v>0.44417077175697867</v>
      </c>
    </row>
    <row r="3" spans="1:51" x14ac:dyDescent="0.35">
      <c r="A3" s="1">
        <v>0</v>
      </c>
      <c r="B3" s="1" t="s">
        <v>7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 t="s">
        <v>41</v>
      </c>
      <c r="J3" s="1" t="s">
        <v>41</v>
      </c>
      <c r="K3" s="1">
        <v>131</v>
      </c>
      <c r="L3" s="1">
        <v>14</v>
      </c>
      <c r="M3" s="1">
        <v>2</v>
      </c>
      <c r="N3" s="1">
        <v>0</v>
      </c>
      <c r="P3" s="1" t="e">
        <f>I3*100*10^(-1*$I$2)</f>
        <v>#VALUE!</v>
      </c>
      <c r="Q3" s="1" t="e">
        <f>J3*100*10^(-1*$J$2)</f>
        <v>#VALUE!</v>
      </c>
      <c r="R3" s="1">
        <f>K3*100*10^(-1*$K$2)</f>
        <v>1310000000</v>
      </c>
      <c r="S3" s="1">
        <f>L3*100*10^(-1*$L$2)</f>
        <v>1400000000</v>
      </c>
      <c r="T3" s="1">
        <f>M3*100*10^(-1*$M$2)</f>
        <v>2000000000</v>
      </c>
      <c r="U3" s="1">
        <f>N3*100*10^(-1*$N$2)</f>
        <v>0</v>
      </c>
      <c r="W3" s="1">
        <f>_xlfn.AGGREGATE(1, 6, P3:U3)</f>
        <v>1177500000</v>
      </c>
      <c r="X3" s="1">
        <f>_xlfn.AGGREGATE(1, 6, P3:U4)</f>
        <v>1266250000</v>
      </c>
      <c r="Y3" s="1">
        <f>_xlfn.AGGREGATE(1, 6, R3:R4)</f>
        <v>1365000000</v>
      </c>
      <c r="Z3" s="1">
        <f>_xlfn.AGGREGATE(7, 6, R3:R4)/SQRT(COUNT(R3:R4))</f>
        <v>54999999.999999993</v>
      </c>
      <c r="AB3" s="1">
        <v>0</v>
      </c>
      <c r="AC3" s="1" t="s">
        <v>7</v>
      </c>
      <c r="AD3" s="1" t="s">
        <v>30</v>
      </c>
      <c r="AE3" s="1">
        <v>0</v>
      </c>
      <c r="AF3" s="1">
        <v>0</v>
      </c>
      <c r="AG3" s="1">
        <v>0</v>
      </c>
      <c r="AH3" s="1">
        <v>0</v>
      </c>
      <c r="AI3" s="1">
        <v>1365000000</v>
      </c>
      <c r="AJ3" s="1">
        <v>54999999.999999993</v>
      </c>
      <c r="AK3" s="1">
        <v>1350000000</v>
      </c>
      <c r="AL3" s="1">
        <v>70000000</v>
      </c>
      <c r="AM3" s="1">
        <f t="shared" ref="AM3:AM41" si="0">(AI3-AK3)/AI3</f>
        <v>1.098901098901099E-2</v>
      </c>
      <c r="AN3" s="1">
        <f t="shared" ref="AN3:AN41" si="1">AM3*SQRT((AJ3/AI3)^2 + (SQRT(AJ3^2 + AL3^2)/(AI3-AK3))^2)</f>
        <v>6.5219429117914285E-2</v>
      </c>
      <c r="AO3" s="1">
        <f t="shared" ref="AO3:AO41" si="2">AK3/AI3</f>
        <v>0.98901098901098905</v>
      </c>
      <c r="AR3" s="1" t="s">
        <v>45</v>
      </c>
      <c r="AS3" s="1">
        <v>0.44991878855262524</v>
      </c>
      <c r="AT3" s="1">
        <v>0.80411279220259091</v>
      </c>
      <c r="AU3" s="1">
        <v>0.849197147458017</v>
      </c>
      <c r="AV3" s="1">
        <v>0.31171266631068389</v>
      </c>
      <c r="AW3" s="1">
        <v>0.11767584995931453</v>
      </c>
      <c r="AX3" s="1">
        <v>0.41992481203007515</v>
      </c>
      <c r="AY3" s="1">
        <v>0.2204808049572711</v>
      </c>
    </row>
    <row r="4" spans="1:51" x14ac:dyDescent="0.35">
      <c r="A4" s="1">
        <v>0</v>
      </c>
      <c r="B4" s="1" t="s">
        <v>7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 t="s">
        <v>41</v>
      </c>
      <c r="J4" s="1" t="s">
        <v>41</v>
      </c>
      <c r="K4" s="1">
        <v>142</v>
      </c>
      <c r="L4" s="1">
        <v>10</v>
      </c>
      <c r="M4" s="1">
        <v>3</v>
      </c>
      <c r="N4" s="1">
        <v>0</v>
      </c>
      <c r="P4" s="1" t="e">
        <f t="shared" ref="P4:P26" si="3">I4*100*10^(-1*$I$2)</f>
        <v>#VALUE!</v>
      </c>
      <c r="Q4" s="1" t="e">
        <f t="shared" ref="Q4:Q26" si="4">J4*100*10^(-1*$J$2)</f>
        <v>#VALUE!</v>
      </c>
      <c r="R4" s="1">
        <f>K4*100*10^(-1*$K$2)</f>
        <v>1420000000</v>
      </c>
      <c r="S4" s="1">
        <f>L4*100*10^(-1*$L$2)</f>
        <v>1000000000</v>
      </c>
      <c r="T4" s="1">
        <f>M4*100*10^(-1*$M$2)</f>
        <v>3000000000</v>
      </c>
      <c r="U4" s="1">
        <f>N4*100*10^(-1*$N$2)</f>
        <v>0</v>
      </c>
      <c r="W4" s="1">
        <f>_xlfn.AGGREGATE(1, 6, P4:U4)</f>
        <v>1355000000</v>
      </c>
      <c r="AB4" s="1">
        <v>0</v>
      </c>
      <c r="AC4" s="1">
        <v>6156</v>
      </c>
      <c r="AD4" s="1" t="s">
        <v>7</v>
      </c>
      <c r="AE4" s="1">
        <v>0</v>
      </c>
      <c r="AF4" s="1">
        <v>0</v>
      </c>
      <c r="AG4" s="1">
        <v>0</v>
      </c>
      <c r="AH4" s="1">
        <v>0</v>
      </c>
      <c r="AI4" s="1">
        <v>2900000000</v>
      </c>
      <c r="AJ4" s="1">
        <v>299999999.99999994</v>
      </c>
      <c r="AK4" s="1">
        <v>0</v>
      </c>
      <c r="AL4" s="1">
        <v>0</v>
      </c>
      <c r="AM4" s="1">
        <f t="shared" si="0"/>
        <v>1</v>
      </c>
      <c r="AN4" s="1">
        <f t="shared" si="1"/>
        <v>0.14629795472825119</v>
      </c>
      <c r="AO4" s="1">
        <f t="shared" si="2"/>
        <v>0</v>
      </c>
    </row>
    <row r="5" spans="1:51" x14ac:dyDescent="0.35">
      <c r="A5" s="1">
        <v>0</v>
      </c>
      <c r="B5" s="1">
        <v>6156</v>
      </c>
      <c r="C5" s="1" t="s">
        <v>7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 t="s">
        <v>41</v>
      </c>
      <c r="J5" s="1" t="s">
        <v>41</v>
      </c>
      <c r="K5" s="1" t="s">
        <v>41</v>
      </c>
      <c r="L5" s="1">
        <v>32</v>
      </c>
      <c r="M5" s="1">
        <v>2</v>
      </c>
      <c r="N5" s="1">
        <v>1</v>
      </c>
      <c r="P5" s="1" t="e">
        <f t="shared" si="3"/>
        <v>#VALUE!</v>
      </c>
      <c r="Q5" s="1" t="e">
        <f t="shared" si="4"/>
        <v>#VALUE!</v>
      </c>
      <c r="R5" s="1" t="e">
        <f>K5*100*10^(-1*$K$2)</f>
        <v>#VALUE!</v>
      </c>
      <c r="S5" s="1">
        <f>L5*100*10^(-1*$L$2)</f>
        <v>3200000000</v>
      </c>
      <c r="T5" s="1">
        <f>M5*100*10^(-1*$M$2)</f>
        <v>2000000000</v>
      </c>
      <c r="U5" s="1">
        <f>N5*100*10^(-1*$N$2)</f>
        <v>10000000000</v>
      </c>
      <c r="W5" s="1">
        <f>_xlfn.AGGREGATE(1, 6, P5:U5)</f>
        <v>5066666666.666667</v>
      </c>
      <c r="X5" s="1">
        <f>_xlfn.AGGREGATE(1, 6, P5:U6)</f>
        <v>3633333333.3333335</v>
      </c>
      <c r="Y5" s="1">
        <f>_xlfn.AGGREGATE(1, 6, S5:S6)</f>
        <v>2900000000</v>
      </c>
      <c r="Z5" s="1">
        <f>_xlfn.AGGREGATE(7, 6, S5:S6)/SQRT(COUNT(S5:S6))</f>
        <v>299999999.99999994</v>
      </c>
      <c r="AB5" s="1">
        <v>0</v>
      </c>
      <c r="AC5" s="1" t="s">
        <v>45</v>
      </c>
      <c r="AD5" s="1" t="s">
        <v>7</v>
      </c>
      <c r="AE5" s="1">
        <v>0</v>
      </c>
      <c r="AF5" s="1">
        <v>0</v>
      </c>
      <c r="AG5" s="1">
        <v>0</v>
      </c>
      <c r="AH5" s="1">
        <v>0</v>
      </c>
      <c r="AI5" s="1">
        <v>1860000000</v>
      </c>
      <c r="AJ5" s="1">
        <v>39999999.999999993</v>
      </c>
      <c r="AK5" s="1">
        <v>0</v>
      </c>
      <c r="AL5" s="1">
        <v>0</v>
      </c>
      <c r="AM5" s="1">
        <f t="shared" si="0"/>
        <v>1</v>
      </c>
      <c r="AN5" s="1">
        <f t="shared" si="1"/>
        <v>3.0413194889743971E-2</v>
      </c>
      <c r="AO5" s="1">
        <f t="shared" si="2"/>
        <v>0</v>
      </c>
    </row>
    <row r="6" spans="1:51" x14ac:dyDescent="0.35">
      <c r="A6" s="1">
        <v>0</v>
      </c>
      <c r="B6" s="1">
        <v>6156</v>
      </c>
      <c r="C6" s="1" t="s">
        <v>7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 t="s">
        <v>41</v>
      </c>
      <c r="J6" s="1" t="s">
        <v>41</v>
      </c>
      <c r="K6" s="1" t="s">
        <v>41</v>
      </c>
      <c r="L6" s="1">
        <v>26</v>
      </c>
      <c r="M6" s="1">
        <v>4</v>
      </c>
      <c r="N6" s="1">
        <v>0</v>
      </c>
      <c r="P6" s="1" t="e">
        <f t="shared" si="3"/>
        <v>#VALUE!</v>
      </c>
      <c r="Q6" s="1" t="e">
        <f t="shared" si="4"/>
        <v>#VALUE!</v>
      </c>
      <c r="R6" s="1" t="e">
        <f>K6*100*10^(-1*$K$2)</f>
        <v>#VALUE!</v>
      </c>
      <c r="S6" s="1">
        <f>L6*100*10^(-1*$L$2)</f>
        <v>2600000000</v>
      </c>
      <c r="T6" s="1">
        <f>M6*100*10^(-1*$M$2)</f>
        <v>4000000000</v>
      </c>
      <c r="U6" s="1">
        <f>N6*100*10^(-1*$N$2)</f>
        <v>0</v>
      </c>
      <c r="W6" s="1">
        <f t="shared" ref="W6:W69" si="5">_xlfn.AGGREGATE(1, 6, P6:U6)</f>
        <v>2200000000</v>
      </c>
      <c r="AB6" s="1">
        <v>0</v>
      </c>
      <c r="AC6" s="1">
        <v>6156</v>
      </c>
      <c r="AD6" s="1" t="s">
        <v>30</v>
      </c>
      <c r="AE6" s="1">
        <v>0</v>
      </c>
      <c r="AF6" s="1">
        <v>0</v>
      </c>
      <c r="AG6" s="1">
        <v>0</v>
      </c>
      <c r="AH6" s="1">
        <v>0</v>
      </c>
      <c r="AI6" s="1">
        <v>1415000000</v>
      </c>
      <c r="AJ6" s="1">
        <v>45000000</v>
      </c>
      <c r="AK6" s="1">
        <v>655000000</v>
      </c>
      <c r="AL6" s="1">
        <v>14999999.999999998</v>
      </c>
      <c r="AM6" s="1">
        <f t="shared" si="0"/>
        <v>0.53710247349823326</v>
      </c>
      <c r="AN6" s="1">
        <f t="shared" si="1"/>
        <v>3.7623268068669405E-2</v>
      </c>
      <c r="AO6" s="1">
        <f t="shared" si="2"/>
        <v>0.4628975265017668</v>
      </c>
    </row>
    <row r="7" spans="1:51" x14ac:dyDescent="0.35">
      <c r="A7" s="1">
        <v>0</v>
      </c>
      <c r="B7" s="1" t="s">
        <v>45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 t="s">
        <v>41</v>
      </c>
      <c r="J7" s="1" t="s">
        <v>41</v>
      </c>
      <c r="K7" s="1">
        <v>190</v>
      </c>
      <c r="L7" s="1">
        <v>15</v>
      </c>
      <c r="M7" s="1">
        <v>2</v>
      </c>
      <c r="N7" s="1">
        <v>1</v>
      </c>
      <c r="P7" s="1" t="e">
        <f t="shared" si="3"/>
        <v>#VALUE!</v>
      </c>
      <c r="Q7" s="1" t="e">
        <f t="shared" si="4"/>
        <v>#VALUE!</v>
      </c>
      <c r="R7" s="1">
        <f t="shared" ref="R7:R26" si="6">K7*100*10^(-1*$K$2)</f>
        <v>1900000000</v>
      </c>
      <c r="S7" s="1">
        <f t="shared" ref="S7:S26" si="7">L7*100*10^(-1*$L$2)</f>
        <v>1500000000</v>
      </c>
      <c r="T7" s="1">
        <f t="shared" ref="T7:T26" si="8">M7*100*10^(-1*$M$2)</f>
        <v>2000000000</v>
      </c>
      <c r="U7" s="1">
        <f t="shared" ref="U7:U26" si="9">N7*100*10^(-1*$N$2)</f>
        <v>10000000000</v>
      </c>
      <c r="W7" s="1">
        <f t="shared" si="5"/>
        <v>3850000000</v>
      </c>
      <c r="X7" s="1">
        <f>_xlfn.AGGREGATE(1, 6, P7:U8)</f>
        <v>2590000000</v>
      </c>
      <c r="Y7" s="1">
        <f>_xlfn.AGGREGATE(1, 6, R7:R8)</f>
        <v>1860000000</v>
      </c>
      <c r="Z7" s="1">
        <f>_xlfn.AGGREGATE(7, 6, R7:R8)/SQRT(COUNT(R7:R8))</f>
        <v>39999999.999999993</v>
      </c>
      <c r="AB7" s="1">
        <v>0</v>
      </c>
      <c r="AC7" s="1">
        <v>6156</v>
      </c>
      <c r="AD7" s="1" t="s">
        <v>30</v>
      </c>
      <c r="AE7" s="1">
        <v>0</v>
      </c>
      <c r="AF7" s="1">
        <v>0</v>
      </c>
      <c r="AG7" s="1">
        <v>0</v>
      </c>
      <c r="AH7" s="1">
        <v>0</v>
      </c>
      <c r="AI7" s="1">
        <v>1480000000</v>
      </c>
      <c r="AJ7" s="1">
        <v>19999999.999999996</v>
      </c>
      <c r="AK7" s="1">
        <v>655000000</v>
      </c>
      <c r="AL7" s="1">
        <v>85000000</v>
      </c>
      <c r="AM7" s="1">
        <f t="shared" si="0"/>
        <v>0.55743243243243246</v>
      </c>
      <c r="AN7" s="1">
        <f t="shared" si="1"/>
        <v>5.9479773736098772E-2</v>
      </c>
      <c r="AO7" s="1">
        <f t="shared" si="2"/>
        <v>0.44256756756756754</v>
      </c>
    </row>
    <row r="8" spans="1:51" x14ac:dyDescent="0.35">
      <c r="A8" s="1">
        <v>0</v>
      </c>
      <c r="B8" s="1" t="s">
        <v>45</v>
      </c>
      <c r="C8" s="1" t="s">
        <v>7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 t="s">
        <v>41</v>
      </c>
      <c r="J8" s="1" t="s">
        <v>41</v>
      </c>
      <c r="K8" s="1">
        <v>182</v>
      </c>
      <c r="L8" s="1">
        <v>25</v>
      </c>
      <c r="M8" s="1">
        <v>1</v>
      </c>
      <c r="N8" s="1">
        <v>0</v>
      </c>
      <c r="P8" s="1" t="e">
        <f t="shared" si="3"/>
        <v>#VALUE!</v>
      </c>
      <c r="Q8" s="1" t="e">
        <f t="shared" si="4"/>
        <v>#VALUE!</v>
      </c>
      <c r="R8" s="1">
        <f t="shared" si="6"/>
        <v>1820000000</v>
      </c>
      <c r="S8" s="1">
        <f t="shared" si="7"/>
        <v>2500000000</v>
      </c>
      <c r="T8" s="1">
        <f t="shared" si="8"/>
        <v>1000000000</v>
      </c>
      <c r="U8" s="1">
        <f t="shared" si="9"/>
        <v>0</v>
      </c>
      <c r="W8" s="1">
        <f t="shared" si="5"/>
        <v>1330000000</v>
      </c>
      <c r="AB8" s="1">
        <v>0</v>
      </c>
      <c r="AC8" s="1">
        <v>6156</v>
      </c>
      <c r="AD8" s="1" t="s">
        <v>30</v>
      </c>
      <c r="AE8" s="1">
        <v>0</v>
      </c>
      <c r="AF8" s="1">
        <v>0</v>
      </c>
      <c r="AG8" s="1">
        <v>0</v>
      </c>
      <c r="AH8" s="1">
        <v>0</v>
      </c>
      <c r="AI8" s="1">
        <v>1345000000</v>
      </c>
      <c r="AJ8" s="1">
        <v>74999999.999999985</v>
      </c>
      <c r="AK8" s="1">
        <v>645000000</v>
      </c>
      <c r="AL8" s="1">
        <v>45000000</v>
      </c>
      <c r="AM8" s="1">
        <f t="shared" si="0"/>
        <v>0.5204460966542751</v>
      </c>
      <c r="AN8" s="1">
        <f t="shared" si="1"/>
        <v>7.1211128910470919E-2</v>
      </c>
      <c r="AO8" s="1">
        <f t="shared" si="2"/>
        <v>0.4795539033457249</v>
      </c>
    </row>
    <row r="9" spans="1:51" x14ac:dyDescent="0.35">
      <c r="A9" s="1">
        <v>0</v>
      </c>
      <c r="B9" s="1">
        <v>6156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 t="s">
        <v>41</v>
      </c>
      <c r="J9" s="1" t="s">
        <v>41</v>
      </c>
      <c r="K9" s="1">
        <v>137</v>
      </c>
      <c r="L9" s="1">
        <v>21</v>
      </c>
      <c r="M9" s="1">
        <v>3</v>
      </c>
      <c r="N9" s="1">
        <v>0</v>
      </c>
      <c r="P9" s="1" t="e">
        <f t="shared" si="3"/>
        <v>#VALUE!</v>
      </c>
      <c r="Q9" s="1" t="e">
        <f t="shared" si="4"/>
        <v>#VALUE!</v>
      </c>
      <c r="R9" s="1">
        <f t="shared" si="6"/>
        <v>1370000000</v>
      </c>
      <c r="S9" s="1">
        <f t="shared" si="7"/>
        <v>2100000000</v>
      </c>
      <c r="T9" s="1">
        <f t="shared" si="8"/>
        <v>3000000000</v>
      </c>
      <c r="U9" s="1">
        <f t="shared" si="9"/>
        <v>0</v>
      </c>
      <c r="W9" s="1">
        <f t="shared" si="5"/>
        <v>1617500000</v>
      </c>
      <c r="X9" s="1">
        <f>_xlfn.AGGREGATE(1, 6, P9:U10)</f>
        <v>1278750000</v>
      </c>
      <c r="Y9" s="1">
        <f>_xlfn.AGGREGATE(1, 6, R9:R10)</f>
        <v>1415000000</v>
      </c>
      <c r="Z9" s="1">
        <f>_xlfn.AGGREGATE(7, 6, R9:R10)/SQRT(COUNT(R9:R10))</f>
        <v>45000000</v>
      </c>
      <c r="AB9" s="1">
        <v>0</v>
      </c>
      <c r="AC9" s="1" t="s">
        <v>45</v>
      </c>
      <c r="AD9" s="1" t="s">
        <v>30</v>
      </c>
      <c r="AE9" s="1">
        <v>0</v>
      </c>
      <c r="AF9" s="1">
        <v>0</v>
      </c>
      <c r="AG9" s="1">
        <v>0</v>
      </c>
      <c r="AH9" s="1">
        <v>0</v>
      </c>
      <c r="AI9" s="1">
        <v>1290000000</v>
      </c>
      <c r="AJ9" s="1">
        <v>9999999.9999999981</v>
      </c>
      <c r="AK9" s="1">
        <v>745000000</v>
      </c>
      <c r="AL9" s="1">
        <v>135000000</v>
      </c>
      <c r="AM9" s="1">
        <f t="shared" si="0"/>
        <v>0.42248062015503873</v>
      </c>
      <c r="AN9" s="1">
        <f t="shared" si="1"/>
        <v>0.10498897240342406</v>
      </c>
      <c r="AO9" s="1">
        <f t="shared" si="2"/>
        <v>0.57751937984496127</v>
      </c>
    </row>
    <row r="10" spans="1:51" x14ac:dyDescent="0.35">
      <c r="A10" s="1">
        <v>0</v>
      </c>
      <c r="B10" s="1">
        <v>6156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2</v>
      </c>
      <c r="I10" s="1" t="s">
        <v>41</v>
      </c>
      <c r="J10" s="1" t="s">
        <v>41</v>
      </c>
      <c r="K10" s="1">
        <v>146</v>
      </c>
      <c r="L10" s="1">
        <v>13</v>
      </c>
      <c r="M10" s="1">
        <v>1</v>
      </c>
      <c r="N10" s="1">
        <v>0</v>
      </c>
      <c r="P10" s="1" t="e">
        <f t="shared" si="3"/>
        <v>#VALUE!</v>
      </c>
      <c r="Q10" s="1" t="e">
        <f t="shared" si="4"/>
        <v>#VALUE!</v>
      </c>
      <c r="R10" s="1">
        <f t="shared" si="6"/>
        <v>1460000000</v>
      </c>
      <c r="S10" s="1">
        <f t="shared" si="7"/>
        <v>1300000000</v>
      </c>
      <c r="T10" s="1">
        <f t="shared" si="8"/>
        <v>1000000000</v>
      </c>
      <c r="U10" s="1">
        <f t="shared" si="9"/>
        <v>0</v>
      </c>
      <c r="W10" s="1">
        <f t="shared" si="5"/>
        <v>940000000</v>
      </c>
      <c r="AB10" s="1">
        <v>0</v>
      </c>
      <c r="AC10" s="1" t="s">
        <v>45</v>
      </c>
      <c r="AD10" s="1" t="s">
        <v>30</v>
      </c>
      <c r="AE10" s="1">
        <v>0</v>
      </c>
      <c r="AF10" s="1">
        <v>0</v>
      </c>
      <c r="AG10" s="1">
        <v>0</v>
      </c>
      <c r="AH10" s="1">
        <v>0</v>
      </c>
      <c r="AI10" s="1">
        <v>1255000000</v>
      </c>
      <c r="AJ10" s="1">
        <v>124999999.99999999</v>
      </c>
      <c r="AK10" s="1">
        <v>695000000</v>
      </c>
      <c r="AL10" s="1">
        <v>4999999.9999999991</v>
      </c>
      <c r="AM10" s="1">
        <f t="shared" si="0"/>
        <v>0.44621513944223107</v>
      </c>
      <c r="AN10" s="1">
        <f t="shared" si="1"/>
        <v>0.10914025907940982</v>
      </c>
      <c r="AO10" s="1">
        <f t="shared" si="2"/>
        <v>0.55378486055776888</v>
      </c>
    </row>
    <row r="11" spans="1:51" x14ac:dyDescent="0.35">
      <c r="A11" s="1">
        <v>0</v>
      </c>
      <c r="B11" s="1">
        <v>6156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 t="s">
        <v>41</v>
      </c>
      <c r="J11" s="1" t="s">
        <v>41</v>
      </c>
      <c r="K11" s="1">
        <v>146</v>
      </c>
      <c r="L11" s="1">
        <v>31</v>
      </c>
      <c r="M11" s="1">
        <v>1</v>
      </c>
      <c r="N11" s="1">
        <v>0</v>
      </c>
      <c r="P11" s="1" t="e">
        <f t="shared" si="3"/>
        <v>#VALUE!</v>
      </c>
      <c r="Q11" s="1" t="e">
        <f t="shared" si="4"/>
        <v>#VALUE!</v>
      </c>
      <c r="R11" s="1">
        <f>K11*100*10^(-1*$K$2)</f>
        <v>1460000000</v>
      </c>
      <c r="S11" s="1">
        <f t="shared" si="7"/>
        <v>3100000000</v>
      </c>
      <c r="T11" s="1">
        <f t="shared" si="8"/>
        <v>1000000000</v>
      </c>
      <c r="U11" s="1">
        <f t="shared" si="9"/>
        <v>0</v>
      </c>
      <c r="W11" s="1">
        <f t="shared" si="5"/>
        <v>1390000000</v>
      </c>
      <c r="X11" s="1">
        <f>_xlfn.AGGREGATE(1, 6, P11:U12)</f>
        <v>1357500000</v>
      </c>
      <c r="Y11" s="1">
        <f>_xlfn.AGGREGATE(1, 6, R11:R12)</f>
        <v>1480000000</v>
      </c>
      <c r="Z11" s="1">
        <f>_xlfn.AGGREGATE(7, 6, R11:R12)/SQRT(COUNT(R11:R12))</f>
        <v>19999999.999999996</v>
      </c>
      <c r="AB11" s="1">
        <v>0</v>
      </c>
      <c r="AC11" s="1" t="s">
        <v>45</v>
      </c>
      <c r="AD11" s="1" t="s">
        <v>30</v>
      </c>
      <c r="AE11" s="1">
        <v>0</v>
      </c>
      <c r="AF11" s="1">
        <v>0</v>
      </c>
      <c r="AG11" s="1">
        <v>0</v>
      </c>
      <c r="AH11" s="1">
        <v>0</v>
      </c>
      <c r="AI11" s="1">
        <v>1320000000</v>
      </c>
      <c r="AJ11" s="1">
        <v>100000000</v>
      </c>
      <c r="AK11" s="1">
        <v>685000000</v>
      </c>
      <c r="AL11" s="1">
        <v>4999999.9999999991</v>
      </c>
      <c r="AM11" s="1">
        <f t="shared" si="0"/>
        <v>0.48106060606060608</v>
      </c>
      <c r="AN11" s="1">
        <f t="shared" si="1"/>
        <v>8.4152970093031396E-2</v>
      </c>
      <c r="AO11" s="1">
        <f t="shared" si="2"/>
        <v>0.51893939393939392</v>
      </c>
    </row>
    <row r="12" spans="1:51" x14ac:dyDescent="0.35">
      <c r="A12" s="1">
        <v>0</v>
      </c>
      <c r="B12" s="1">
        <v>6156</v>
      </c>
      <c r="C12" s="1" t="s">
        <v>30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 t="s">
        <v>41</v>
      </c>
      <c r="J12" s="1" t="s">
        <v>41</v>
      </c>
      <c r="K12" s="1">
        <v>150</v>
      </c>
      <c r="L12" s="1">
        <v>18</v>
      </c>
      <c r="M12" s="1">
        <v>2</v>
      </c>
      <c r="N12" s="1">
        <v>0</v>
      </c>
      <c r="P12" s="1" t="e">
        <f t="shared" si="3"/>
        <v>#VALUE!</v>
      </c>
      <c r="Q12" s="1" t="e">
        <f t="shared" si="4"/>
        <v>#VALUE!</v>
      </c>
      <c r="R12" s="1">
        <f t="shared" si="6"/>
        <v>1500000000</v>
      </c>
      <c r="S12" s="1">
        <f t="shared" si="7"/>
        <v>1800000000</v>
      </c>
      <c r="T12" s="1">
        <f t="shared" si="8"/>
        <v>2000000000</v>
      </c>
      <c r="U12" s="1">
        <f t="shared" si="9"/>
        <v>0</v>
      </c>
      <c r="W12" s="1">
        <f t="shared" si="5"/>
        <v>1325000000</v>
      </c>
      <c r="AB12" s="1">
        <v>24</v>
      </c>
      <c r="AC12" s="1">
        <v>6156</v>
      </c>
      <c r="AD12" s="1" t="s">
        <v>30</v>
      </c>
      <c r="AE12" s="1">
        <v>1</v>
      </c>
      <c r="AF12" s="1">
        <v>0</v>
      </c>
      <c r="AG12" s="1">
        <v>0</v>
      </c>
      <c r="AH12" s="1">
        <v>0</v>
      </c>
      <c r="AI12" s="1">
        <v>1135000000</v>
      </c>
      <c r="AJ12" s="1">
        <v>85000000</v>
      </c>
      <c r="AK12" s="1">
        <v>145000000</v>
      </c>
      <c r="AL12" s="1">
        <v>35000000</v>
      </c>
      <c r="AM12" s="1">
        <f t="shared" si="0"/>
        <v>0.8722466960352423</v>
      </c>
      <c r="AN12" s="1">
        <f t="shared" si="1"/>
        <v>0.10405015274505137</v>
      </c>
      <c r="AO12" s="1">
        <f t="shared" si="2"/>
        <v>0.1277533039647577</v>
      </c>
    </row>
    <row r="13" spans="1:51" x14ac:dyDescent="0.35">
      <c r="A13" s="1">
        <v>0</v>
      </c>
      <c r="B13" s="1">
        <v>6156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 t="s">
        <v>41</v>
      </c>
      <c r="J13" s="1" t="s">
        <v>41</v>
      </c>
      <c r="K13" s="1">
        <v>142</v>
      </c>
      <c r="L13" s="1">
        <v>15</v>
      </c>
      <c r="M13" s="1">
        <v>3</v>
      </c>
      <c r="N13" s="1">
        <v>0</v>
      </c>
      <c r="P13" s="1" t="e">
        <f t="shared" si="3"/>
        <v>#VALUE!</v>
      </c>
      <c r="Q13" s="1" t="e">
        <f t="shared" si="4"/>
        <v>#VALUE!</v>
      </c>
      <c r="R13" s="1">
        <f t="shared" si="6"/>
        <v>1420000000</v>
      </c>
      <c r="S13" s="1">
        <f t="shared" si="7"/>
        <v>1500000000</v>
      </c>
      <c r="T13" s="1">
        <f t="shared" si="8"/>
        <v>3000000000</v>
      </c>
      <c r="U13" s="1">
        <f t="shared" si="9"/>
        <v>0</v>
      </c>
      <c r="W13" s="1">
        <f t="shared" si="5"/>
        <v>1480000000</v>
      </c>
      <c r="X13" s="1">
        <f>_xlfn.AGGREGATE(1, 6, P13:U14)</f>
        <v>2498750000</v>
      </c>
      <c r="Y13" s="1">
        <f>_xlfn.AGGREGATE(1, 6, R13:R14)</f>
        <v>1345000000</v>
      </c>
      <c r="Z13" s="1">
        <f>_xlfn.AGGREGATE(7, 6, R13:R14)/SQRT(COUNT(R13:R14))</f>
        <v>74999999.999999985</v>
      </c>
      <c r="AB13" s="1">
        <v>24</v>
      </c>
      <c r="AC13" s="1">
        <v>6156</v>
      </c>
      <c r="AD13" s="1" t="s">
        <v>30</v>
      </c>
      <c r="AE13" s="1">
        <v>1</v>
      </c>
      <c r="AF13" s="1">
        <v>5</v>
      </c>
      <c r="AG13" s="1">
        <v>0</v>
      </c>
      <c r="AH13" s="1">
        <v>0</v>
      </c>
      <c r="AI13" s="1">
        <v>755000000</v>
      </c>
      <c r="AJ13" s="1">
        <v>4999999.9999999991</v>
      </c>
      <c r="AK13" s="1">
        <v>730000000</v>
      </c>
      <c r="AL13" s="1">
        <v>59999999.999999993</v>
      </c>
      <c r="AM13" s="1">
        <f t="shared" si="0"/>
        <v>3.3112582781456956E-2</v>
      </c>
      <c r="AN13" s="1">
        <f t="shared" si="1"/>
        <v>7.9745960967082863E-2</v>
      </c>
      <c r="AO13" s="1">
        <f t="shared" si="2"/>
        <v>0.9668874172185431</v>
      </c>
    </row>
    <row r="14" spans="1:51" x14ac:dyDescent="0.35">
      <c r="A14" s="1">
        <v>0</v>
      </c>
      <c r="B14" s="1">
        <v>6156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 t="s">
        <v>41</v>
      </c>
      <c r="J14" s="1" t="s">
        <v>41</v>
      </c>
      <c r="K14" s="1">
        <v>127</v>
      </c>
      <c r="L14" s="1">
        <v>18</v>
      </c>
      <c r="M14" s="1">
        <v>1</v>
      </c>
      <c r="N14" s="1">
        <v>1</v>
      </c>
      <c r="P14" s="1" t="e">
        <f t="shared" si="3"/>
        <v>#VALUE!</v>
      </c>
      <c r="Q14" s="1" t="e">
        <f t="shared" si="4"/>
        <v>#VALUE!</v>
      </c>
      <c r="R14" s="1">
        <f t="shared" si="6"/>
        <v>1270000000</v>
      </c>
      <c r="S14" s="1">
        <f t="shared" si="7"/>
        <v>1800000000</v>
      </c>
      <c r="T14" s="1">
        <f t="shared" si="8"/>
        <v>1000000000</v>
      </c>
      <c r="U14" s="1">
        <f t="shared" si="9"/>
        <v>10000000000</v>
      </c>
      <c r="W14" s="1">
        <f t="shared" si="5"/>
        <v>3517500000</v>
      </c>
      <c r="AB14" s="1">
        <v>24</v>
      </c>
      <c r="AC14" s="1">
        <v>6156</v>
      </c>
      <c r="AD14" s="1" t="s">
        <v>30</v>
      </c>
      <c r="AE14" s="1">
        <v>1</v>
      </c>
      <c r="AF14" s="1">
        <v>5</v>
      </c>
      <c r="AG14" s="1">
        <v>2</v>
      </c>
      <c r="AH14" s="1">
        <v>0</v>
      </c>
      <c r="AI14" s="1">
        <v>570000000</v>
      </c>
      <c r="AJ14" s="1">
        <v>0</v>
      </c>
      <c r="AK14" s="1">
        <v>525000000</v>
      </c>
      <c r="AL14" s="1">
        <v>4999999.9999999991</v>
      </c>
      <c r="AM14" s="1">
        <f t="shared" si="0"/>
        <v>7.8947368421052627E-2</v>
      </c>
      <c r="AN14" s="1">
        <f t="shared" si="1"/>
        <v>8.7719298245614013E-3</v>
      </c>
      <c r="AO14" s="1">
        <f t="shared" si="2"/>
        <v>0.92105263157894735</v>
      </c>
    </row>
    <row r="15" spans="1:51" x14ac:dyDescent="0.35">
      <c r="A15" s="1">
        <v>0</v>
      </c>
      <c r="B15" s="1" t="s">
        <v>45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 t="s">
        <v>41</v>
      </c>
      <c r="J15" s="1" t="s">
        <v>41</v>
      </c>
      <c r="K15" s="1">
        <v>128</v>
      </c>
      <c r="L15" s="1">
        <v>12</v>
      </c>
      <c r="M15" s="1">
        <v>1</v>
      </c>
      <c r="N15" s="1">
        <v>0</v>
      </c>
      <c r="P15" s="1" t="e">
        <f t="shared" si="3"/>
        <v>#VALUE!</v>
      </c>
      <c r="Q15" s="1" t="e">
        <f t="shared" si="4"/>
        <v>#VALUE!</v>
      </c>
      <c r="R15" s="1">
        <f t="shared" si="6"/>
        <v>1280000000</v>
      </c>
      <c r="S15" s="1">
        <f t="shared" si="7"/>
        <v>1200000000</v>
      </c>
      <c r="T15" s="1">
        <f t="shared" si="8"/>
        <v>1000000000</v>
      </c>
      <c r="U15" s="1">
        <f t="shared" si="9"/>
        <v>0</v>
      </c>
      <c r="W15" s="1">
        <f t="shared" si="5"/>
        <v>870000000</v>
      </c>
      <c r="X15" s="1">
        <f>_xlfn.AGGREGATE(1, 6, P15:U16)</f>
        <v>2360000000</v>
      </c>
      <c r="Y15" s="1">
        <f>_xlfn.AGGREGATE(1, 6, R15:R16)</f>
        <v>1290000000</v>
      </c>
      <c r="Z15" s="1">
        <f>_xlfn.AGGREGATE(7, 6, R15:R16)/SQRT(COUNT(R15:R16))</f>
        <v>9999999.9999999981</v>
      </c>
      <c r="AB15" s="1">
        <v>24</v>
      </c>
      <c r="AC15" s="1">
        <v>6156</v>
      </c>
      <c r="AD15" s="1" t="s">
        <v>30</v>
      </c>
      <c r="AE15" s="1">
        <v>1</v>
      </c>
      <c r="AF15" s="1">
        <v>5</v>
      </c>
      <c r="AG15" s="1">
        <v>2</v>
      </c>
      <c r="AH15" s="1">
        <v>2</v>
      </c>
      <c r="AI15" s="1">
        <v>615000000</v>
      </c>
      <c r="AJ15" s="1">
        <v>95000000</v>
      </c>
      <c r="AK15" s="1">
        <v>360000000</v>
      </c>
      <c r="AL15" s="1">
        <v>29999999.999999996</v>
      </c>
      <c r="AM15" s="1">
        <f t="shared" si="0"/>
        <v>0.41463414634146339</v>
      </c>
      <c r="AN15" s="1">
        <f t="shared" si="1"/>
        <v>0.17419325819766002</v>
      </c>
      <c r="AO15" s="1">
        <f t="shared" si="2"/>
        <v>0.58536585365853655</v>
      </c>
    </row>
    <row r="16" spans="1:51" x14ac:dyDescent="0.35">
      <c r="A16" s="1">
        <v>0</v>
      </c>
      <c r="B16" s="1" t="s">
        <v>45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 t="s">
        <v>41</v>
      </c>
      <c r="J16" s="1" t="s">
        <v>41</v>
      </c>
      <c r="K16" s="1">
        <v>130</v>
      </c>
      <c r="L16" s="1">
        <v>21</v>
      </c>
      <c r="M16" s="1">
        <v>2</v>
      </c>
      <c r="N16" s="1">
        <v>1</v>
      </c>
      <c r="P16" s="1" t="e">
        <f t="shared" si="3"/>
        <v>#VALUE!</v>
      </c>
      <c r="Q16" s="1" t="e">
        <f t="shared" si="4"/>
        <v>#VALUE!</v>
      </c>
      <c r="R16" s="1">
        <f t="shared" si="6"/>
        <v>1300000000</v>
      </c>
      <c r="S16" s="1">
        <f t="shared" si="7"/>
        <v>2100000000</v>
      </c>
      <c r="T16" s="1">
        <f t="shared" si="8"/>
        <v>2000000000</v>
      </c>
      <c r="U16" s="1">
        <f t="shared" si="9"/>
        <v>10000000000</v>
      </c>
      <c r="W16" s="1">
        <f t="shared" si="5"/>
        <v>3850000000</v>
      </c>
      <c r="AB16" s="1">
        <v>24</v>
      </c>
      <c r="AC16" s="1">
        <v>6156</v>
      </c>
      <c r="AD16" s="1" t="s">
        <v>30</v>
      </c>
      <c r="AE16" s="1">
        <v>1</v>
      </c>
      <c r="AF16" s="1">
        <v>5</v>
      </c>
      <c r="AG16" s="1">
        <v>2</v>
      </c>
      <c r="AH16" s="1">
        <v>4</v>
      </c>
      <c r="AI16" s="1">
        <v>580000000</v>
      </c>
      <c r="AJ16" s="1">
        <v>129999999.99999999</v>
      </c>
      <c r="AK16" s="1">
        <v>325000000</v>
      </c>
      <c r="AL16" s="1">
        <v>25000000</v>
      </c>
      <c r="AM16" s="1">
        <f t="shared" si="0"/>
        <v>0.43965517241379309</v>
      </c>
      <c r="AN16" s="1">
        <f t="shared" si="1"/>
        <v>0.24860917361565191</v>
      </c>
      <c r="AO16" s="1">
        <f t="shared" si="2"/>
        <v>0.56034482758620685</v>
      </c>
    </row>
    <row r="17" spans="1:41" x14ac:dyDescent="0.35">
      <c r="A17" s="1">
        <v>0</v>
      </c>
      <c r="B17" s="1" t="s">
        <v>45</v>
      </c>
      <c r="C17" s="1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 t="s">
        <v>41</v>
      </c>
      <c r="J17" s="1" t="s">
        <v>41</v>
      </c>
      <c r="K17" s="1">
        <v>113</v>
      </c>
      <c r="L17" s="1">
        <v>18</v>
      </c>
      <c r="M17" s="1">
        <v>8</v>
      </c>
      <c r="N17" s="1">
        <v>0</v>
      </c>
      <c r="P17" s="1" t="e">
        <f t="shared" si="3"/>
        <v>#VALUE!</v>
      </c>
      <c r="Q17" s="1" t="e">
        <f t="shared" si="4"/>
        <v>#VALUE!</v>
      </c>
      <c r="R17" s="1">
        <f t="shared" si="6"/>
        <v>1130000000</v>
      </c>
      <c r="S17" s="1">
        <f t="shared" si="7"/>
        <v>1800000000</v>
      </c>
      <c r="T17" s="1">
        <f t="shared" si="8"/>
        <v>8000000000</v>
      </c>
      <c r="U17" s="1">
        <f t="shared" si="9"/>
        <v>0</v>
      </c>
      <c r="W17" s="1">
        <f t="shared" si="5"/>
        <v>2732500000</v>
      </c>
      <c r="X17" s="1">
        <f>_xlfn.AGGREGATE(1, 6, P17:U18)</f>
        <v>2013750000</v>
      </c>
      <c r="Y17" s="1">
        <f>_xlfn.AGGREGATE(1, 6, R17:R18)</f>
        <v>1255000000</v>
      </c>
      <c r="Z17" s="1">
        <f>_xlfn.AGGREGATE(7, 6, R17:R18)/SQRT(COUNT(R17:R18))</f>
        <v>124999999.99999999</v>
      </c>
      <c r="AB17" s="1">
        <v>24</v>
      </c>
      <c r="AC17" s="1">
        <v>6156</v>
      </c>
      <c r="AD17" s="1" t="s">
        <v>30</v>
      </c>
      <c r="AE17" s="1">
        <v>2</v>
      </c>
      <c r="AF17" s="1">
        <v>0</v>
      </c>
      <c r="AG17" s="1">
        <v>0</v>
      </c>
      <c r="AH17" s="1">
        <v>0</v>
      </c>
      <c r="AI17" s="1">
        <v>1015000000</v>
      </c>
      <c r="AJ17" s="1">
        <v>64999999.999999993</v>
      </c>
      <c r="AK17" s="1">
        <v>155000000</v>
      </c>
      <c r="AL17" s="1">
        <v>4999999.9999999991</v>
      </c>
      <c r="AM17" s="1">
        <f t="shared" si="0"/>
        <v>0.84729064039408863</v>
      </c>
      <c r="AN17" s="1">
        <f t="shared" si="1"/>
        <v>8.4080075739693533E-2</v>
      </c>
      <c r="AO17" s="1">
        <f t="shared" si="2"/>
        <v>0.15270935960591134</v>
      </c>
    </row>
    <row r="18" spans="1:41" x14ac:dyDescent="0.35">
      <c r="A18" s="1">
        <v>0</v>
      </c>
      <c r="B18" s="1" t="s">
        <v>45</v>
      </c>
      <c r="C18" s="1" t="s">
        <v>30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 t="s">
        <v>41</v>
      </c>
      <c r="J18" s="1" t="s">
        <v>41</v>
      </c>
      <c r="K18" s="1">
        <v>138</v>
      </c>
      <c r="L18" s="1">
        <v>18</v>
      </c>
      <c r="M18" s="1">
        <v>2</v>
      </c>
      <c r="N18" s="1">
        <v>0</v>
      </c>
      <c r="P18" s="1" t="e">
        <f t="shared" si="3"/>
        <v>#VALUE!</v>
      </c>
      <c r="Q18" s="1" t="e">
        <f t="shared" si="4"/>
        <v>#VALUE!</v>
      </c>
      <c r="R18" s="1">
        <f t="shared" si="6"/>
        <v>1380000000</v>
      </c>
      <c r="S18" s="1">
        <f t="shared" si="7"/>
        <v>1800000000</v>
      </c>
      <c r="T18" s="1">
        <f t="shared" si="8"/>
        <v>2000000000</v>
      </c>
      <c r="U18" s="1">
        <f t="shared" si="9"/>
        <v>0</v>
      </c>
      <c r="W18" s="1">
        <f t="shared" si="5"/>
        <v>1295000000</v>
      </c>
      <c r="AB18" s="1">
        <v>24</v>
      </c>
      <c r="AC18" s="1">
        <v>6156</v>
      </c>
      <c r="AD18" s="1" t="s">
        <v>30</v>
      </c>
      <c r="AE18" s="1">
        <v>2</v>
      </c>
      <c r="AF18" s="1">
        <v>5</v>
      </c>
      <c r="AG18" s="1">
        <v>0</v>
      </c>
      <c r="AH18" s="1">
        <v>0</v>
      </c>
      <c r="AI18" s="1">
        <v>595000000</v>
      </c>
      <c r="AJ18" s="1">
        <v>74999999.999999985</v>
      </c>
      <c r="AK18" s="1">
        <v>540000000</v>
      </c>
      <c r="AL18" s="1">
        <v>9999999.9999999981</v>
      </c>
      <c r="AM18" s="1">
        <f t="shared" si="0"/>
        <v>9.2436974789915971E-2</v>
      </c>
      <c r="AN18" s="1">
        <f t="shared" si="1"/>
        <v>0.12769861753231543</v>
      </c>
      <c r="AO18" s="1">
        <f t="shared" si="2"/>
        <v>0.90756302521008403</v>
      </c>
    </row>
    <row r="19" spans="1:41" x14ac:dyDescent="0.35">
      <c r="A19" s="1">
        <v>0</v>
      </c>
      <c r="B19" s="1" t="s">
        <v>45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 t="s">
        <v>41</v>
      </c>
      <c r="J19" s="1" t="s">
        <v>41</v>
      </c>
      <c r="K19" s="1">
        <v>142</v>
      </c>
      <c r="L19" s="1">
        <v>22</v>
      </c>
      <c r="M19" s="1">
        <v>5</v>
      </c>
      <c r="N19" s="1">
        <v>0</v>
      </c>
      <c r="P19" s="1" t="e">
        <f>I19*100*10^(-1*$I$2)</f>
        <v>#VALUE!</v>
      </c>
      <c r="Q19" s="1" t="e">
        <f t="shared" si="4"/>
        <v>#VALUE!</v>
      </c>
      <c r="R19" s="1">
        <f t="shared" si="6"/>
        <v>1420000000</v>
      </c>
      <c r="S19" s="1">
        <f t="shared" si="7"/>
        <v>2200000000</v>
      </c>
      <c r="T19" s="1">
        <f t="shared" si="8"/>
        <v>5000000000</v>
      </c>
      <c r="U19" s="1">
        <f t="shared" si="9"/>
        <v>0</v>
      </c>
      <c r="W19" s="1">
        <f t="shared" si="5"/>
        <v>2155000000</v>
      </c>
      <c r="X19" s="1">
        <f>_xlfn.AGGREGATE(1, 6, P19:U20)</f>
        <v>1980000000</v>
      </c>
      <c r="Y19" s="1">
        <f>_xlfn.AGGREGATE(1, 6, R19:R20)</f>
        <v>1320000000</v>
      </c>
      <c r="Z19" s="1">
        <f>_xlfn.AGGREGATE(7, 6, R19:R20)/SQRT(COUNT(R19:R20))</f>
        <v>100000000</v>
      </c>
      <c r="AB19" s="1">
        <v>24</v>
      </c>
      <c r="AC19" s="1">
        <v>6156</v>
      </c>
      <c r="AD19" s="1" t="s">
        <v>30</v>
      </c>
      <c r="AE19" s="1">
        <v>2</v>
      </c>
      <c r="AF19" s="1">
        <v>5</v>
      </c>
      <c r="AG19" s="1">
        <v>2</v>
      </c>
      <c r="AH19" s="1">
        <v>0</v>
      </c>
      <c r="AI19" s="1">
        <v>590000000</v>
      </c>
      <c r="AJ19" s="1">
        <v>29999999.999999996</v>
      </c>
      <c r="AK19" s="1">
        <v>395000000</v>
      </c>
      <c r="AL19" s="1">
        <v>64999999.999999993</v>
      </c>
      <c r="AM19" s="1">
        <f t="shared" si="0"/>
        <v>0.33050847457627119</v>
      </c>
      <c r="AN19" s="1">
        <f t="shared" si="1"/>
        <v>0.12249573938137696</v>
      </c>
      <c r="AO19" s="1">
        <f t="shared" si="2"/>
        <v>0.66949152542372881</v>
      </c>
    </row>
    <row r="20" spans="1:41" x14ac:dyDescent="0.35">
      <c r="A20" s="1">
        <v>0</v>
      </c>
      <c r="B20" s="1" t="s">
        <v>45</v>
      </c>
      <c r="C20" s="1" t="s">
        <v>30</v>
      </c>
      <c r="D20" s="1">
        <v>0</v>
      </c>
      <c r="E20" s="1">
        <v>0</v>
      </c>
      <c r="F20" s="1">
        <v>0</v>
      </c>
      <c r="G20" s="1">
        <v>3</v>
      </c>
      <c r="H20" s="1">
        <v>2</v>
      </c>
      <c r="I20" s="1" t="s">
        <v>41</v>
      </c>
      <c r="J20" s="1" t="s">
        <v>41</v>
      </c>
      <c r="K20" s="1">
        <v>122</v>
      </c>
      <c r="L20" s="1">
        <v>20</v>
      </c>
      <c r="M20" s="1">
        <v>4</v>
      </c>
      <c r="N20" s="1">
        <v>0</v>
      </c>
      <c r="P20" s="1" t="e">
        <f t="shared" si="3"/>
        <v>#VALUE!</v>
      </c>
      <c r="Q20" s="1" t="e">
        <f t="shared" si="4"/>
        <v>#VALUE!</v>
      </c>
      <c r="R20" s="1">
        <f t="shared" si="6"/>
        <v>1220000000</v>
      </c>
      <c r="S20" s="1">
        <f t="shared" si="7"/>
        <v>2000000000</v>
      </c>
      <c r="T20" s="1">
        <f t="shared" si="8"/>
        <v>4000000000</v>
      </c>
      <c r="U20" s="1">
        <f t="shared" si="9"/>
        <v>0</v>
      </c>
      <c r="W20" s="1">
        <f t="shared" si="5"/>
        <v>1805000000</v>
      </c>
      <c r="AB20" s="1">
        <v>24</v>
      </c>
      <c r="AC20" s="1">
        <v>6156</v>
      </c>
      <c r="AD20" s="1" t="s">
        <v>30</v>
      </c>
      <c r="AE20" s="1">
        <v>2</v>
      </c>
      <c r="AF20" s="1">
        <v>5</v>
      </c>
      <c r="AG20" s="1">
        <v>2</v>
      </c>
      <c r="AH20" s="1">
        <v>2</v>
      </c>
      <c r="AI20" s="1">
        <v>560000000</v>
      </c>
      <c r="AJ20" s="1">
        <v>59999999.999999993</v>
      </c>
      <c r="AK20" s="1">
        <v>310000000</v>
      </c>
      <c r="AL20" s="1">
        <v>39999999.999999993</v>
      </c>
      <c r="AM20" s="1">
        <f t="shared" si="0"/>
        <v>0.44642857142857145</v>
      </c>
      <c r="AN20" s="1">
        <f t="shared" si="1"/>
        <v>0.13736629038930406</v>
      </c>
      <c r="AO20" s="1">
        <f t="shared" si="2"/>
        <v>0.5535714285714286</v>
      </c>
    </row>
    <row r="21" spans="1:41" x14ac:dyDescent="0.35">
      <c r="A21" s="1">
        <v>24</v>
      </c>
      <c r="B21" s="1">
        <v>6156</v>
      </c>
      <c r="C21" s="1" t="s">
        <v>30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 t="s">
        <v>41</v>
      </c>
      <c r="J21" s="1" t="s">
        <v>41</v>
      </c>
      <c r="K21" s="1">
        <v>105</v>
      </c>
      <c r="L21" s="1">
        <v>18</v>
      </c>
      <c r="M21" s="1">
        <v>2</v>
      </c>
      <c r="N21" s="1">
        <v>0</v>
      </c>
      <c r="P21" s="1" t="e">
        <f t="shared" si="3"/>
        <v>#VALUE!</v>
      </c>
      <c r="Q21" s="1" t="e">
        <f t="shared" si="4"/>
        <v>#VALUE!</v>
      </c>
      <c r="R21" s="1">
        <f t="shared" si="6"/>
        <v>1050000000</v>
      </c>
      <c r="S21" s="1">
        <f t="shared" si="7"/>
        <v>1800000000</v>
      </c>
      <c r="T21" s="1">
        <f t="shared" si="8"/>
        <v>2000000000</v>
      </c>
      <c r="U21" s="1">
        <f t="shared" si="9"/>
        <v>0</v>
      </c>
      <c r="W21" s="1">
        <f t="shared" si="5"/>
        <v>1212500000</v>
      </c>
      <c r="X21" s="1">
        <f>_xlfn.AGGREGATE(1, 6, P21:U22)</f>
        <v>896250000</v>
      </c>
      <c r="Y21" s="1">
        <f>_xlfn.AGGREGATE(1, 6, R21:R22)</f>
        <v>1135000000</v>
      </c>
      <c r="Z21" s="1">
        <f>_xlfn.AGGREGATE(7, 6, R21:R22)/SQRT(COUNT(R21:R22))</f>
        <v>85000000</v>
      </c>
      <c r="AB21" s="1">
        <v>24</v>
      </c>
      <c r="AC21" s="1">
        <v>6156</v>
      </c>
      <c r="AD21" s="1" t="s">
        <v>30</v>
      </c>
      <c r="AE21" s="1">
        <v>2</v>
      </c>
      <c r="AF21" s="1">
        <v>5</v>
      </c>
      <c r="AG21" s="1">
        <v>2</v>
      </c>
      <c r="AH21" s="1">
        <v>4</v>
      </c>
      <c r="AI21" s="1">
        <v>420000000</v>
      </c>
      <c r="AJ21" s="1">
        <v>19999999.999999996</v>
      </c>
      <c r="AK21" s="1">
        <v>180000000</v>
      </c>
      <c r="AL21" s="1">
        <v>29999999.999999996</v>
      </c>
      <c r="AM21" s="1">
        <f t="shared" si="0"/>
        <v>0.5714285714285714</v>
      </c>
      <c r="AN21" s="1">
        <f t="shared" si="1"/>
        <v>9.0055797924311037E-2</v>
      </c>
      <c r="AO21" s="1">
        <f t="shared" si="2"/>
        <v>0.42857142857142855</v>
      </c>
    </row>
    <row r="22" spans="1:41" x14ac:dyDescent="0.35">
      <c r="A22" s="1">
        <v>24</v>
      </c>
      <c r="B22" s="1">
        <v>6156</v>
      </c>
      <c r="C22" s="1" t="s">
        <v>30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 t="s">
        <v>41</v>
      </c>
      <c r="J22" s="1" t="s">
        <v>41</v>
      </c>
      <c r="K22" s="1">
        <v>122</v>
      </c>
      <c r="L22" s="1">
        <v>11</v>
      </c>
      <c r="M22" s="1">
        <v>0</v>
      </c>
      <c r="N22" s="1">
        <v>0</v>
      </c>
      <c r="P22" s="1" t="e">
        <f t="shared" si="3"/>
        <v>#VALUE!</v>
      </c>
      <c r="Q22" s="1" t="e">
        <f t="shared" si="4"/>
        <v>#VALUE!</v>
      </c>
      <c r="R22" s="1">
        <f t="shared" si="6"/>
        <v>1220000000</v>
      </c>
      <c r="S22" s="1">
        <f t="shared" si="7"/>
        <v>1100000000</v>
      </c>
      <c r="T22" s="1">
        <f t="shared" si="8"/>
        <v>0</v>
      </c>
      <c r="U22" s="1">
        <f t="shared" si="9"/>
        <v>0</v>
      </c>
      <c r="W22" s="1">
        <f t="shared" si="5"/>
        <v>580000000</v>
      </c>
      <c r="AB22" s="1">
        <v>24</v>
      </c>
      <c r="AC22" s="1">
        <v>6156</v>
      </c>
      <c r="AD22" s="1" t="s">
        <v>30</v>
      </c>
      <c r="AE22" s="1">
        <v>3</v>
      </c>
      <c r="AF22" s="1">
        <v>0</v>
      </c>
      <c r="AG22" s="1">
        <v>0</v>
      </c>
      <c r="AH22" s="1">
        <v>0</v>
      </c>
      <c r="AI22" s="1">
        <v>1035000000</v>
      </c>
      <c r="AJ22" s="1">
        <v>124999999.99999999</v>
      </c>
      <c r="AK22" s="1">
        <v>150000000</v>
      </c>
      <c r="AL22" s="1">
        <v>9999999.9999999981</v>
      </c>
      <c r="AM22" s="1">
        <f t="shared" si="0"/>
        <v>0.85507246376811596</v>
      </c>
      <c r="AN22" s="1">
        <f t="shared" si="1"/>
        <v>0.15919821114523602</v>
      </c>
      <c r="AO22" s="1">
        <f t="shared" si="2"/>
        <v>0.14492753623188406</v>
      </c>
    </row>
    <row r="23" spans="1:41" x14ac:dyDescent="0.35">
      <c r="A23" s="1">
        <v>24</v>
      </c>
      <c r="B23" s="1">
        <v>6156</v>
      </c>
      <c r="C23" s="1" t="s">
        <v>30</v>
      </c>
      <c r="D23" s="1">
        <v>5</v>
      </c>
      <c r="E23" s="1">
        <v>0</v>
      </c>
      <c r="F23" s="1">
        <v>0</v>
      </c>
      <c r="G23" s="1">
        <v>1</v>
      </c>
      <c r="H23" s="1">
        <v>1</v>
      </c>
      <c r="I23" s="1" t="s">
        <v>41</v>
      </c>
      <c r="J23" s="1" t="s">
        <v>41</v>
      </c>
      <c r="K23" s="1">
        <v>76</v>
      </c>
      <c r="L23" s="1">
        <v>12</v>
      </c>
      <c r="M23" s="1">
        <v>0</v>
      </c>
      <c r="N23" s="1">
        <v>0</v>
      </c>
      <c r="P23" s="1" t="e">
        <f t="shared" si="3"/>
        <v>#VALUE!</v>
      </c>
      <c r="Q23" s="1" t="e">
        <f t="shared" si="4"/>
        <v>#VALUE!</v>
      </c>
      <c r="R23" s="1">
        <f t="shared" si="6"/>
        <v>760000000</v>
      </c>
      <c r="S23" s="1">
        <f t="shared" si="7"/>
        <v>1200000000</v>
      </c>
      <c r="T23" s="1">
        <f t="shared" si="8"/>
        <v>0</v>
      </c>
      <c r="U23" s="1">
        <f t="shared" si="9"/>
        <v>0</v>
      </c>
      <c r="W23" s="1">
        <f t="shared" si="5"/>
        <v>490000000</v>
      </c>
      <c r="X23" s="1">
        <f>_xlfn.AGGREGATE(1, 6, P23:U24)</f>
        <v>488750000</v>
      </c>
      <c r="Y23" s="1">
        <f>_xlfn.AGGREGATE(1, 6, R23:R24)</f>
        <v>755000000</v>
      </c>
      <c r="Z23" s="1">
        <f>_xlfn.AGGREGATE(7, 6, R23:R24)/SQRT(COUNT(R23:R24))</f>
        <v>4999999.9999999991</v>
      </c>
      <c r="AB23" s="1">
        <v>24</v>
      </c>
      <c r="AC23" s="1">
        <v>6156</v>
      </c>
      <c r="AD23" s="1" t="s">
        <v>30</v>
      </c>
      <c r="AE23" s="1">
        <v>3</v>
      </c>
      <c r="AF23" s="1">
        <v>5</v>
      </c>
      <c r="AG23" s="1">
        <v>0</v>
      </c>
      <c r="AH23" s="1">
        <v>0</v>
      </c>
      <c r="AI23" s="1">
        <v>665000000</v>
      </c>
      <c r="AJ23" s="1">
        <v>45000000</v>
      </c>
      <c r="AK23" s="1">
        <v>540000000</v>
      </c>
      <c r="AL23" s="1">
        <v>9999999.9999999981</v>
      </c>
      <c r="AM23" s="1">
        <f t="shared" si="0"/>
        <v>0.18796992481203006</v>
      </c>
      <c r="AN23" s="1">
        <f t="shared" si="1"/>
        <v>7.0477221358913086E-2</v>
      </c>
      <c r="AO23" s="1">
        <f t="shared" si="2"/>
        <v>0.81203007518796988</v>
      </c>
    </row>
    <row r="24" spans="1:41" x14ac:dyDescent="0.35">
      <c r="A24" s="1">
        <v>24</v>
      </c>
      <c r="B24" s="1">
        <v>6156</v>
      </c>
      <c r="C24" s="1" t="s">
        <v>30</v>
      </c>
      <c r="D24" s="1">
        <v>5</v>
      </c>
      <c r="E24" s="1">
        <v>0</v>
      </c>
      <c r="F24" s="1">
        <v>0</v>
      </c>
      <c r="G24" s="1">
        <v>1</v>
      </c>
      <c r="H24" s="1">
        <v>2</v>
      </c>
      <c r="I24" s="1" t="s">
        <v>41</v>
      </c>
      <c r="J24" s="1" t="s">
        <v>41</v>
      </c>
      <c r="K24" s="1">
        <v>75</v>
      </c>
      <c r="L24" s="1">
        <v>12</v>
      </c>
      <c r="M24" s="1">
        <v>0</v>
      </c>
      <c r="N24" s="1">
        <v>0</v>
      </c>
      <c r="P24" s="1" t="e">
        <f t="shared" si="3"/>
        <v>#VALUE!</v>
      </c>
      <c r="Q24" s="1" t="e">
        <f t="shared" si="4"/>
        <v>#VALUE!</v>
      </c>
      <c r="R24" s="1">
        <f t="shared" si="6"/>
        <v>750000000</v>
      </c>
      <c r="S24" s="1">
        <f t="shared" si="7"/>
        <v>1200000000</v>
      </c>
      <c r="T24" s="1">
        <f t="shared" si="8"/>
        <v>0</v>
      </c>
      <c r="U24" s="1">
        <f t="shared" si="9"/>
        <v>0</v>
      </c>
      <c r="W24" s="1">
        <f t="shared" si="5"/>
        <v>487500000</v>
      </c>
      <c r="AB24" s="1">
        <v>24</v>
      </c>
      <c r="AC24" s="1">
        <v>6156</v>
      </c>
      <c r="AD24" s="1" t="s">
        <v>30</v>
      </c>
      <c r="AE24" s="1">
        <v>3</v>
      </c>
      <c r="AF24" s="1">
        <v>5</v>
      </c>
      <c r="AG24" s="1">
        <v>2</v>
      </c>
      <c r="AH24" s="1">
        <v>0</v>
      </c>
      <c r="AI24" s="1">
        <v>475000000</v>
      </c>
      <c r="AJ24" s="1">
        <v>4999999.9999999991</v>
      </c>
      <c r="AK24" s="1">
        <v>470000000</v>
      </c>
      <c r="AL24" s="1">
        <v>79999999.999999985</v>
      </c>
      <c r="AM24" s="1">
        <f t="shared" si="0"/>
        <v>1.0526315789473684E-2</v>
      </c>
      <c r="AN24" s="1">
        <f t="shared" si="1"/>
        <v>0.16874971576570266</v>
      </c>
      <c r="AO24" s="1">
        <f t="shared" si="2"/>
        <v>0.98947368421052628</v>
      </c>
    </row>
    <row r="25" spans="1:41" x14ac:dyDescent="0.35">
      <c r="A25" s="1">
        <v>24</v>
      </c>
      <c r="B25" s="1">
        <v>6156</v>
      </c>
      <c r="C25" s="1" t="s">
        <v>30</v>
      </c>
      <c r="D25" s="1">
        <v>5</v>
      </c>
      <c r="E25" s="1">
        <v>2</v>
      </c>
      <c r="F25" s="1">
        <v>0</v>
      </c>
      <c r="G25" s="1">
        <v>1</v>
      </c>
      <c r="H25" s="1">
        <v>1</v>
      </c>
      <c r="I25" s="1" t="s">
        <v>41</v>
      </c>
      <c r="J25" s="1" t="s">
        <v>41</v>
      </c>
      <c r="K25" s="1">
        <v>57</v>
      </c>
      <c r="L25" s="1">
        <v>5</v>
      </c>
      <c r="M25" s="1">
        <v>0</v>
      </c>
      <c r="N25" s="1">
        <v>0</v>
      </c>
      <c r="P25" s="1" t="e">
        <f t="shared" si="3"/>
        <v>#VALUE!</v>
      </c>
      <c r="Q25" s="1" t="e">
        <f t="shared" si="4"/>
        <v>#VALUE!</v>
      </c>
      <c r="R25" s="1">
        <f t="shared" si="6"/>
        <v>570000000</v>
      </c>
      <c r="S25" s="1">
        <f t="shared" si="7"/>
        <v>500000000</v>
      </c>
      <c r="T25" s="1">
        <f t="shared" si="8"/>
        <v>0</v>
      </c>
      <c r="U25" s="1">
        <f t="shared" si="9"/>
        <v>0</v>
      </c>
      <c r="W25" s="1">
        <f t="shared" si="5"/>
        <v>267500000</v>
      </c>
      <c r="X25" s="1">
        <f>_xlfn.AGGREGATE(1, 6, P25:U26)</f>
        <v>267500000</v>
      </c>
      <c r="Y25" s="1">
        <f>_xlfn.AGGREGATE(1, 6, R25:R26)</f>
        <v>570000000</v>
      </c>
      <c r="Z25" s="1">
        <f>_xlfn.AGGREGATE(7, 6, R25:R26)/SQRT(COUNT(R25:R26))</f>
        <v>0</v>
      </c>
      <c r="AB25" s="1">
        <v>24</v>
      </c>
      <c r="AC25" s="1">
        <v>6156</v>
      </c>
      <c r="AD25" s="1" t="s">
        <v>30</v>
      </c>
      <c r="AE25" s="1">
        <v>3</v>
      </c>
      <c r="AF25" s="1">
        <v>5</v>
      </c>
      <c r="AG25" s="1">
        <v>2</v>
      </c>
      <c r="AH25" s="1">
        <v>2</v>
      </c>
      <c r="AI25" s="1">
        <v>635000000</v>
      </c>
      <c r="AJ25" s="1">
        <v>45000000</v>
      </c>
      <c r="AK25" s="1">
        <v>380000000</v>
      </c>
      <c r="AL25" s="1">
        <v>59999999.999999993</v>
      </c>
      <c r="AM25" s="1">
        <f t="shared" si="0"/>
        <v>0.40157480314960631</v>
      </c>
      <c r="AN25" s="1">
        <f t="shared" si="1"/>
        <v>0.121490283164937</v>
      </c>
      <c r="AO25" s="1">
        <f t="shared" si="2"/>
        <v>0.59842519685039375</v>
      </c>
    </row>
    <row r="26" spans="1:41" x14ac:dyDescent="0.35">
      <c r="A26" s="1">
        <v>24</v>
      </c>
      <c r="B26" s="1">
        <v>6156</v>
      </c>
      <c r="C26" s="1" t="s">
        <v>30</v>
      </c>
      <c r="D26" s="1">
        <v>5</v>
      </c>
      <c r="E26" s="1">
        <v>2</v>
      </c>
      <c r="F26" s="1">
        <v>0</v>
      </c>
      <c r="G26" s="1">
        <v>1</v>
      </c>
      <c r="H26" s="1">
        <v>2</v>
      </c>
      <c r="I26" s="1" t="s">
        <v>41</v>
      </c>
      <c r="J26" s="1" t="s">
        <v>41</v>
      </c>
      <c r="K26" s="1">
        <v>57</v>
      </c>
      <c r="L26" s="1">
        <v>5</v>
      </c>
      <c r="M26" s="1">
        <v>0</v>
      </c>
      <c r="N26" s="1">
        <v>0</v>
      </c>
      <c r="P26" s="1" t="e">
        <f t="shared" si="3"/>
        <v>#VALUE!</v>
      </c>
      <c r="Q26" s="1" t="e">
        <f t="shared" si="4"/>
        <v>#VALUE!</v>
      </c>
      <c r="R26" s="1">
        <f t="shared" si="6"/>
        <v>570000000</v>
      </c>
      <c r="S26" s="1">
        <f t="shared" si="7"/>
        <v>500000000</v>
      </c>
      <c r="T26" s="1">
        <f t="shared" si="8"/>
        <v>0</v>
      </c>
      <c r="U26" s="1">
        <f t="shared" si="9"/>
        <v>0</v>
      </c>
      <c r="W26" s="1">
        <f t="shared" si="5"/>
        <v>267500000</v>
      </c>
      <c r="AB26" s="1">
        <v>24</v>
      </c>
      <c r="AC26" s="1">
        <v>6156</v>
      </c>
      <c r="AD26" s="1" t="s">
        <v>30</v>
      </c>
      <c r="AE26" s="1">
        <v>3</v>
      </c>
      <c r="AF26" s="1">
        <v>5</v>
      </c>
      <c r="AG26" s="1">
        <v>2</v>
      </c>
      <c r="AH26" s="1">
        <v>4</v>
      </c>
      <c r="AI26" s="1">
        <v>420000000</v>
      </c>
      <c r="AJ26" s="1">
        <v>29999999.999999996</v>
      </c>
      <c r="AK26" s="1">
        <v>285000000</v>
      </c>
      <c r="AL26" s="1">
        <v>54999999.999999993</v>
      </c>
      <c r="AM26" s="1">
        <f t="shared" si="0"/>
        <v>0.32142857142857145</v>
      </c>
      <c r="AN26" s="1">
        <f t="shared" si="1"/>
        <v>0.15092279817302667</v>
      </c>
      <c r="AO26" s="1">
        <f t="shared" si="2"/>
        <v>0.6785714285714286</v>
      </c>
    </row>
    <row r="27" spans="1:41" x14ac:dyDescent="0.35">
      <c r="A27" s="1">
        <v>24</v>
      </c>
      <c r="B27" s="1">
        <v>6156</v>
      </c>
      <c r="C27" s="1" t="s">
        <v>30</v>
      </c>
      <c r="D27" s="1">
        <v>5</v>
      </c>
      <c r="E27" s="1">
        <v>2</v>
      </c>
      <c r="F27" s="1">
        <v>2</v>
      </c>
      <c r="G27" s="1">
        <v>1</v>
      </c>
      <c r="H27" s="1">
        <v>1</v>
      </c>
      <c r="I27" s="1" t="s">
        <v>41</v>
      </c>
      <c r="J27" s="1" t="s">
        <v>41</v>
      </c>
      <c r="K27" s="1">
        <v>71</v>
      </c>
      <c r="L27" s="1">
        <v>12</v>
      </c>
      <c r="M27" s="1">
        <v>2</v>
      </c>
      <c r="N27" s="1">
        <v>1</v>
      </c>
      <c r="P27" s="1" t="e">
        <f t="shared" ref="P27:P41" si="10">I27*100*10^(-1*$I$2)</f>
        <v>#VALUE!</v>
      </c>
      <c r="Q27" s="1" t="e">
        <f t="shared" ref="Q27:Q41" si="11">J27*100*10^(-1*$J$2)</f>
        <v>#VALUE!</v>
      </c>
      <c r="R27" s="1">
        <f t="shared" ref="R27:R41" si="12">K27*100*10^(-1*$K$2)</f>
        <v>710000000</v>
      </c>
      <c r="S27" s="1">
        <f t="shared" ref="S27:S41" si="13">L27*100*10^(-1*$L$2)</f>
        <v>1200000000</v>
      </c>
      <c r="T27" s="1">
        <f t="shared" ref="T27:T41" si="14">M27*100*10^(-1*$M$2)</f>
        <v>2000000000</v>
      </c>
      <c r="U27" s="1">
        <f t="shared" ref="U27:U41" si="15">N27*100*10^(-1*$N$2)</f>
        <v>10000000000</v>
      </c>
      <c r="W27" s="1">
        <f t="shared" si="5"/>
        <v>3477500000</v>
      </c>
      <c r="X27" s="1">
        <f>_xlfn.AGGREGATE(1, 6, P27:U28)</f>
        <v>2053750000</v>
      </c>
      <c r="Y27" s="1">
        <f>_xlfn.AGGREGATE(1, 6, R27:R28)</f>
        <v>615000000</v>
      </c>
      <c r="Z27" s="1">
        <f>_xlfn.AGGREGATE(7, 6, R27:R28)/SQRT(COUNT(R27:R28))</f>
        <v>95000000</v>
      </c>
      <c r="AB27" s="1">
        <v>24</v>
      </c>
      <c r="AC27" s="1" t="s">
        <v>45</v>
      </c>
      <c r="AD27" s="1" t="s">
        <v>30</v>
      </c>
      <c r="AE27" s="1">
        <v>1</v>
      </c>
      <c r="AF27" s="1">
        <v>0</v>
      </c>
      <c r="AG27" s="1">
        <v>0</v>
      </c>
      <c r="AH27" s="1">
        <v>0</v>
      </c>
      <c r="AI27" s="1">
        <v>1260000000</v>
      </c>
      <c r="AJ27" s="1">
        <v>109999999.99999999</v>
      </c>
      <c r="AK27" s="1">
        <v>205000000</v>
      </c>
      <c r="AL27" s="1">
        <v>45000000</v>
      </c>
      <c r="AM27" s="1">
        <f t="shared" si="0"/>
        <v>0.83730158730158732</v>
      </c>
      <c r="AN27" s="1">
        <f t="shared" si="1"/>
        <v>0.11933297749892807</v>
      </c>
      <c r="AO27" s="1">
        <f t="shared" si="2"/>
        <v>0.1626984126984127</v>
      </c>
    </row>
    <row r="28" spans="1:41" x14ac:dyDescent="0.35">
      <c r="A28" s="1">
        <v>24</v>
      </c>
      <c r="B28" s="1">
        <v>6156</v>
      </c>
      <c r="C28" s="1" t="s">
        <v>30</v>
      </c>
      <c r="D28" s="1">
        <v>5</v>
      </c>
      <c r="E28" s="1">
        <v>2</v>
      </c>
      <c r="F28" s="1">
        <v>2</v>
      </c>
      <c r="G28" s="1">
        <v>1</v>
      </c>
      <c r="H28" s="1">
        <v>2</v>
      </c>
      <c r="I28" s="1" t="s">
        <v>41</v>
      </c>
      <c r="J28" s="1" t="s">
        <v>41</v>
      </c>
      <c r="K28" s="1">
        <v>52</v>
      </c>
      <c r="L28" s="1">
        <v>10</v>
      </c>
      <c r="M28" s="1">
        <v>1</v>
      </c>
      <c r="N28" s="1">
        <v>0</v>
      </c>
      <c r="P28" s="1" t="e">
        <f t="shared" si="10"/>
        <v>#VALUE!</v>
      </c>
      <c r="Q28" s="1" t="e">
        <f t="shared" si="11"/>
        <v>#VALUE!</v>
      </c>
      <c r="R28" s="1">
        <f t="shared" si="12"/>
        <v>520000000</v>
      </c>
      <c r="S28" s="1">
        <f t="shared" si="13"/>
        <v>1000000000</v>
      </c>
      <c r="T28" s="1">
        <f t="shared" si="14"/>
        <v>1000000000</v>
      </c>
      <c r="U28" s="1">
        <f t="shared" si="15"/>
        <v>0</v>
      </c>
      <c r="W28" s="1">
        <f t="shared" si="5"/>
        <v>630000000</v>
      </c>
      <c r="AB28" s="1">
        <v>24</v>
      </c>
      <c r="AC28" s="1" t="s">
        <v>45</v>
      </c>
      <c r="AD28" s="1" t="s">
        <v>30</v>
      </c>
      <c r="AE28" s="1">
        <v>1</v>
      </c>
      <c r="AF28" s="1">
        <v>5</v>
      </c>
      <c r="AG28" s="1">
        <v>0</v>
      </c>
      <c r="AH28" s="1">
        <v>0</v>
      </c>
      <c r="AI28" s="1">
        <v>825000000</v>
      </c>
      <c r="AJ28" s="1">
        <v>25000000</v>
      </c>
      <c r="AK28" s="1">
        <v>720000000</v>
      </c>
      <c r="AL28" s="1">
        <v>50000000</v>
      </c>
      <c r="AM28" s="1">
        <f t="shared" si="0"/>
        <v>0.12727272727272726</v>
      </c>
      <c r="AN28" s="1">
        <f t="shared" si="1"/>
        <v>6.7869306339331581E-2</v>
      </c>
      <c r="AO28" s="1">
        <f t="shared" si="2"/>
        <v>0.87272727272727268</v>
      </c>
    </row>
    <row r="29" spans="1:41" x14ac:dyDescent="0.35">
      <c r="A29" s="1">
        <v>24</v>
      </c>
      <c r="B29" s="1">
        <v>6156</v>
      </c>
      <c r="C29" s="1" t="s">
        <v>30</v>
      </c>
      <c r="D29" s="1">
        <v>5</v>
      </c>
      <c r="E29" s="1">
        <v>2</v>
      </c>
      <c r="F29" s="1">
        <v>4</v>
      </c>
      <c r="G29" s="1">
        <v>1</v>
      </c>
      <c r="H29" s="1">
        <v>1</v>
      </c>
      <c r="I29" s="1" t="s">
        <v>41</v>
      </c>
      <c r="J29" s="1" t="s">
        <v>41</v>
      </c>
      <c r="K29" s="1">
        <v>45</v>
      </c>
      <c r="L29" s="1">
        <v>7</v>
      </c>
      <c r="M29" s="1">
        <v>2</v>
      </c>
      <c r="N29" s="1">
        <v>0</v>
      </c>
      <c r="P29" s="1" t="e">
        <f t="shared" si="10"/>
        <v>#VALUE!</v>
      </c>
      <c r="Q29" s="1" t="e">
        <f t="shared" si="11"/>
        <v>#VALUE!</v>
      </c>
      <c r="R29" s="1">
        <f t="shared" si="12"/>
        <v>450000000</v>
      </c>
      <c r="S29" s="1">
        <f t="shared" si="13"/>
        <v>700000000</v>
      </c>
      <c r="T29" s="1">
        <f t="shared" si="14"/>
        <v>2000000000</v>
      </c>
      <c r="U29" s="1">
        <f t="shared" si="15"/>
        <v>0</v>
      </c>
      <c r="W29" s="1">
        <f t="shared" si="5"/>
        <v>787500000</v>
      </c>
      <c r="X29" s="1">
        <f>_xlfn.AGGREGATE(1, 6, P29:U30)</f>
        <v>545000000</v>
      </c>
      <c r="Y29" s="1">
        <f>_xlfn.AGGREGATE(1, 6, R29:R30)</f>
        <v>580000000</v>
      </c>
      <c r="Z29" s="1">
        <f>_xlfn.AGGREGATE(7, 6, R29:R30)/SQRT(COUNT(R29:R30))</f>
        <v>129999999.99999999</v>
      </c>
      <c r="AB29" s="1">
        <v>24</v>
      </c>
      <c r="AC29" s="1" t="s">
        <v>45</v>
      </c>
      <c r="AD29" s="1" t="s">
        <v>30</v>
      </c>
      <c r="AE29" s="1">
        <v>1</v>
      </c>
      <c r="AF29" s="1">
        <v>5</v>
      </c>
      <c r="AG29" s="1">
        <v>2</v>
      </c>
      <c r="AH29" s="1">
        <v>0</v>
      </c>
      <c r="AI29" s="1">
        <v>585000000</v>
      </c>
      <c r="AJ29" s="1">
        <v>45000000</v>
      </c>
      <c r="AK29" s="1">
        <v>555000000</v>
      </c>
      <c r="AL29" s="1">
        <v>35000000</v>
      </c>
      <c r="AM29" s="1">
        <f t="shared" si="0"/>
        <v>5.128205128205128E-2</v>
      </c>
      <c r="AN29" s="1">
        <f t="shared" si="1"/>
        <v>9.7530699775759372E-2</v>
      </c>
      <c r="AO29" s="1">
        <f t="shared" si="2"/>
        <v>0.94871794871794868</v>
      </c>
    </row>
    <row r="30" spans="1:41" x14ac:dyDescent="0.35">
      <c r="A30" s="1">
        <v>24</v>
      </c>
      <c r="B30" s="1">
        <v>6156</v>
      </c>
      <c r="C30" s="1" t="s">
        <v>30</v>
      </c>
      <c r="D30" s="1">
        <v>5</v>
      </c>
      <c r="E30" s="1">
        <v>2</v>
      </c>
      <c r="F30" s="1">
        <v>4</v>
      </c>
      <c r="G30" s="1">
        <v>1</v>
      </c>
      <c r="H30" s="1">
        <v>2</v>
      </c>
      <c r="I30" s="1" t="s">
        <v>41</v>
      </c>
      <c r="J30" s="1" t="s">
        <v>41</v>
      </c>
      <c r="K30" s="1">
        <v>71</v>
      </c>
      <c r="L30" s="1">
        <v>5</v>
      </c>
      <c r="M30" s="1">
        <v>0</v>
      </c>
      <c r="N30" s="1">
        <v>0</v>
      </c>
      <c r="P30" s="1" t="e">
        <f t="shared" si="10"/>
        <v>#VALUE!</v>
      </c>
      <c r="Q30" s="1" t="e">
        <f t="shared" si="11"/>
        <v>#VALUE!</v>
      </c>
      <c r="R30" s="1">
        <f t="shared" si="12"/>
        <v>710000000</v>
      </c>
      <c r="S30" s="1">
        <f t="shared" si="13"/>
        <v>500000000</v>
      </c>
      <c r="T30" s="1">
        <f t="shared" si="14"/>
        <v>0</v>
      </c>
      <c r="U30" s="1">
        <f t="shared" si="15"/>
        <v>0</v>
      </c>
      <c r="W30" s="1">
        <f t="shared" si="5"/>
        <v>302500000</v>
      </c>
      <c r="AB30" s="1">
        <v>24</v>
      </c>
      <c r="AC30" s="1" t="s">
        <v>45</v>
      </c>
      <c r="AD30" s="1" t="s">
        <v>30</v>
      </c>
      <c r="AE30" s="1">
        <v>1</v>
      </c>
      <c r="AF30" s="1">
        <v>5</v>
      </c>
      <c r="AG30" s="1">
        <v>2</v>
      </c>
      <c r="AH30" s="1">
        <v>2</v>
      </c>
      <c r="AI30" s="1">
        <v>420000000</v>
      </c>
      <c r="AJ30" s="1">
        <v>9999999.9999999981</v>
      </c>
      <c r="AK30" s="1">
        <v>235000000</v>
      </c>
      <c r="AL30" s="1">
        <v>25000000</v>
      </c>
      <c r="AM30" s="1">
        <f t="shared" si="0"/>
        <v>0.44047619047619047</v>
      </c>
      <c r="AN30" s="1">
        <f t="shared" si="1"/>
        <v>6.4961262110917461E-2</v>
      </c>
      <c r="AO30" s="1">
        <f t="shared" si="2"/>
        <v>0.55952380952380953</v>
      </c>
    </row>
    <row r="31" spans="1:41" x14ac:dyDescent="0.35">
      <c r="A31" s="1">
        <v>24</v>
      </c>
      <c r="B31" s="1">
        <v>6156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 t="s">
        <v>41</v>
      </c>
      <c r="J31" s="1" t="s">
        <v>41</v>
      </c>
      <c r="K31" s="1">
        <v>95</v>
      </c>
      <c r="L31" s="1">
        <v>14</v>
      </c>
      <c r="M31" s="1">
        <v>1</v>
      </c>
      <c r="N31" s="1">
        <v>0</v>
      </c>
      <c r="P31" s="1" t="e">
        <f t="shared" si="10"/>
        <v>#VALUE!</v>
      </c>
      <c r="Q31" s="1" t="e">
        <f t="shared" si="11"/>
        <v>#VALUE!</v>
      </c>
      <c r="R31" s="1">
        <f t="shared" si="12"/>
        <v>950000000</v>
      </c>
      <c r="S31" s="1">
        <f t="shared" si="13"/>
        <v>1400000000</v>
      </c>
      <c r="T31" s="1">
        <f t="shared" si="14"/>
        <v>1000000000</v>
      </c>
      <c r="U31" s="1">
        <f t="shared" si="15"/>
        <v>0</v>
      </c>
      <c r="W31" s="1">
        <f t="shared" si="5"/>
        <v>837500000</v>
      </c>
      <c r="X31" s="1">
        <f>_xlfn.AGGREGATE(1, 6, P31:U32)</f>
        <v>891250000</v>
      </c>
      <c r="Y31" s="1">
        <f>_xlfn.AGGREGATE(1, 6, R31:R32)</f>
        <v>1015000000</v>
      </c>
      <c r="Z31" s="1">
        <f>_xlfn.AGGREGATE(7, 6, R31:R32)/SQRT(COUNT(R31:R32))</f>
        <v>64999999.999999993</v>
      </c>
      <c r="AB31" s="1">
        <v>24</v>
      </c>
      <c r="AC31" s="1" t="s">
        <v>45</v>
      </c>
      <c r="AD31" s="1" t="s">
        <v>30</v>
      </c>
      <c r="AE31" s="1">
        <v>1</v>
      </c>
      <c r="AF31" s="1">
        <v>5</v>
      </c>
      <c r="AG31" s="1">
        <v>2</v>
      </c>
      <c r="AH31" s="1">
        <v>4</v>
      </c>
      <c r="AI31" s="1">
        <v>685000000</v>
      </c>
      <c r="AJ31" s="1">
        <v>35000000</v>
      </c>
      <c r="AK31" s="1">
        <v>520000000</v>
      </c>
      <c r="AL31" s="1">
        <v>79999999.999999985</v>
      </c>
      <c r="AM31" s="1">
        <f t="shared" si="0"/>
        <v>0.24087591240875914</v>
      </c>
      <c r="AN31" s="1">
        <f t="shared" si="1"/>
        <v>0.12806902456155281</v>
      </c>
      <c r="AO31" s="1">
        <f t="shared" si="2"/>
        <v>0.75912408759124084</v>
      </c>
    </row>
    <row r="32" spans="1:41" x14ac:dyDescent="0.35">
      <c r="A32" s="1">
        <v>24</v>
      </c>
      <c r="B32" s="1">
        <v>6156</v>
      </c>
      <c r="C32" s="1" t="s">
        <v>30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 t="s">
        <v>41</v>
      </c>
      <c r="J32" s="1" t="s">
        <v>41</v>
      </c>
      <c r="K32" s="1">
        <v>108</v>
      </c>
      <c r="L32" s="1">
        <v>17</v>
      </c>
      <c r="M32" s="1">
        <v>1</v>
      </c>
      <c r="N32" s="1">
        <v>0</v>
      </c>
      <c r="P32" s="1" t="e">
        <f t="shared" si="10"/>
        <v>#VALUE!</v>
      </c>
      <c r="Q32" s="1" t="e">
        <f t="shared" si="11"/>
        <v>#VALUE!</v>
      </c>
      <c r="R32" s="1">
        <f t="shared" si="12"/>
        <v>1080000000</v>
      </c>
      <c r="S32" s="1">
        <f t="shared" si="13"/>
        <v>1700000000</v>
      </c>
      <c r="T32" s="1">
        <f t="shared" si="14"/>
        <v>1000000000</v>
      </c>
      <c r="U32" s="1">
        <f t="shared" si="15"/>
        <v>0</v>
      </c>
      <c r="W32" s="1">
        <f t="shared" si="5"/>
        <v>945000000</v>
      </c>
      <c r="AB32" s="1">
        <v>24</v>
      </c>
      <c r="AC32" s="1" t="s">
        <v>45</v>
      </c>
      <c r="AD32" s="1" t="s">
        <v>30</v>
      </c>
      <c r="AE32" s="1">
        <v>2</v>
      </c>
      <c r="AF32" s="1">
        <v>0</v>
      </c>
      <c r="AG32" s="1">
        <v>0</v>
      </c>
      <c r="AH32" s="1">
        <v>0</v>
      </c>
      <c r="AI32" s="1">
        <v>1500000000</v>
      </c>
      <c r="AJ32" s="1">
        <v>59999999.999999993</v>
      </c>
      <c r="AK32" s="1">
        <v>190000000</v>
      </c>
      <c r="AL32" s="1">
        <v>29999999.999999996</v>
      </c>
      <c r="AM32" s="1">
        <f t="shared" si="0"/>
        <v>0.87333333333333329</v>
      </c>
      <c r="AN32" s="1">
        <f t="shared" si="1"/>
        <v>5.6748020033986879E-2</v>
      </c>
      <c r="AO32" s="1">
        <f t="shared" si="2"/>
        <v>0.12666666666666668</v>
      </c>
    </row>
    <row r="33" spans="1:41" x14ac:dyDescent="0.35">
      <c r="A33" s="1">
        <v>24</v>
      </c>
      <c r="B33" s="1">
        <v>6156</v>
      </c>
      <c r="C33" s="1" t="s">
        <v>30</v>
      </c>
      <c r="D33" s="1">
        <v>5</v>
      </c>
      <c r="E33" s="1">
        <v>0</v>
      </c>
      <c r="F33" s="1">
        <v>0</v>
      </c>
      <c r="G33" s="1">
        <v>2</v>
      </c>
      <c r="H33" s="1">
        <v>1</v>
      </c>
      <c r="I33" s="1" t="s">
        <v>41</v>
      </c>
      <c r="J33" s="1" t="s">
        <v>41</v>
      </c>
      <c r="K33" s="1">
        <v>67</v>
      </c>
      <c r="L33" s="1">
        <v>5</v>
      </c>
      <c r="M33" s="1">
        <v>1</v>
      </c>
      <c r="N33" s="1">
        <v>1</v>
      </c>
      <c r="P33" s="1" t="e">
        <f t="shared" si="10"/>
        <v>#VALUE!</v>
      </c>
      <c r="Q33" s="1" t="e">
        <f t="shared" si="11"/>
        <v>#VALUE!</v>
      </c>
      <c r="R33" s="1">
        <f t="shared" si="12"/>
        <v>670000000</v>
      </c>
      <c r="S33" s="1">
        <f t="shared" si="13"/>
        <v>500000000</v>
      </c>
      <c r="T33" s="1">
        <f t="shared" si="14"/>
        <v>1000000000</v>
      </c>
      <c r="U33" s="1">
        <f t="shared" si="15"/>
        <v>10000000000</v>
      </c>
      <c r="W33" s="1">
        <f t="shared" si="5"/>
        <v>3042500000</v>
      </c>
      <c r="X33" s="1">
        <f>_xlfn.AGGREGATE(1, 6, P33:U34)</f>
        <v>3173750000</v>
      </c>
      <c r="Y33" s="1">
        <f>_xlfn.AGGREGATE(1, 6, R33:R34)</f>
        <v>595000000</v>
      </c>
      <c r="Z33" s="1">
        <f>_xlfn.AGGREGATE(7, 6, R33:R34)/SQRT(COUNT(R33:R34))</f>
        <v>74999999.999999985</v>
      </c>
      <c r="AB33" s="1">
        <v>24</v>
      </c>
      <c r="AC33" s="1" t="s">
        <v>45</v>
      </c>
      <c r="AD33" s="1" t="s">
        <v>30</v>
      </c>
      <c r="AE33" s="1">
        <v>2</v>
      </c>
      <c r="AF33" s="1">
        <v>5</v>
      </c>
      <c r="AG33" s="1">
        <v>0</v>
      </c>
      <c r="AH33" s="1">
        <v>0</v>
      </c>
      <c r="AI33" s="1">
        <v>960000000</v>
      </c>
      <c r="AJ33" s="1">
        <v>39999999.999999993</v>
      </c>
      <c r="AK33" s="1">
        <v>730000000</v>
      </c>
      <c r="AL33" s="1">
        <v>70000000</v>
      </c>
      <c r="AM33" s="1">
        <f t="shared" si="0"/>
        <v>0.23958333333333334</v>
      </c>
      <c r="AN33" s="1">
        <f t="shared" si="1"/>
        <v>8.4573071766815028E-2</v>
      </c>
      <c r="AO33" s="1">
        <f t="shared" si="2"/>
        <v>0.76041666666666663</v>
      </c>
    </row>
    <row r="34" spans="1:41" x14ac:dyDescent="0.35">
      <c r="A34" s="1">
        <v>24</v>
      </c>
      <c r="B34" s="1">
        <v>6156</v>
      </c>
      <c r="C34" s="1" t="s">
        <v>30</v>
      </c>
      <c r="D34" s="1">
        <v>5</v>
      </c>
      <c r="E34" s="1">
        <v>0</v>
      </c>
      <c r="F34" s="1">
        <v>0</v>
      </c>
      <c r="G34" s="1">
        <v>2</v>
      </c>
      <c r="H34" s="1">
        <v>2</v>
      </c>
      <c r="I34" s="1" t="s">
        <v>41</v>
      </c>
      <c r="J34" s="1" t="s">
        <v>41</v>
      </c>
      <c r="K34" s="1">
        <v>52</v>
      </c>
      <c r="L34" s="1">
        <v>7</v>
      </c>
      <c r="M34" s="1">
        <v>2</v>
      </c>
      <c r="N34" s="1">
        <v>1</v>
      </c>
      <c r="P34" s="1" t="e">
        <f t="shared" si="10"/>
        <v>#VALUE!</v>
      </c>
      <c r="Q34" s="1" t="e">
        <f t="shared" si="11"/>
        <v>#VALUE!</v>
      </c>
      <c r="R34" s="1">
        <f t="shared" si="12"/>
        <v>520000000</v>
      </c>
      <c r="S34" s="1">
        <f t="shared" si="13"/>
        <v>700000000</v>
      </c>
      <c r="T34" s="1">
        <f t="shared" si="14"/>
        <v>2000000000</v>
      </c>
      <c r="U34" s="1">
        <f t="shared" si="15"/>
        <v>10000000000</v>
      </c>
      <c r="W34" s="1">
        <f t="shared" si="5"/>
        <v>3305000000</v>
      </c>
      <c r="AB34" s="1">
        <v>24</v>
      </c>
      <c r="AC34" s="1" t="s">
        <v>45</v>
      </c>
      <c r="AD34" s="1" t="s">
        <v>30</v>
      </c>
      <c r="AE34" s="1">
        <v>2</v>
      </c>
      <c r="AF34" s="1">
        <v>5</v>
      </c>
      <c r="AG34" s="1">
        <v>2</v>
      </c>
      <c r="AH34" s="1">
        <v>0</v>
      </c>
      <c r="AI34" s="1">
        <v>715000000</v>
      </c>
      <c r="AJ34" s="1">
        <v>45000000</v>
      </c>
      <c r="AK34" s="1">
        <v>640000000</v>
      </c>
      <c r="AL34" s="1">
        <v>0</v>
      </c>
      <c r="AM34" s="1">
        <f t="shared" si="0"/>
        <v>0.1048951048951049</v>
      </c>
      <c r="AN34" s="1">
        <f t="shared" si="1"/>
        <v>6.3282363419458629E-2</v>
      </c>
      <c r="AO34" s="1">
        <f t="shared" si="2"/>
        <v>0.8951048951048951</v>
      </c>
    </row>
    <row r="35" spans="1:41" x14ac:dyDescent="0.35">
      <c r="A35" s="1">
        <v>24</v>
      </c>
      <c r="B35" s="1">
        <v>6156</v>
      </c>
      <c r="C35" s="1" t="s">
        <v>30</v>
      </c>
      <c r="D35" s="1">
        <v>5</v>
      </c>
      <c r="E35" s="1">
        <v>2</v>
      </c>
      <c r="F35" s="1">
        <v>0</v>
      </c>
      <c r="G35" s="1">
        <v>2</v>
      </c>
      <c r="H35" s="1">
        <v>1</v>
      </c>
      <c r="I35" s="1" t="s">
        <v>41</v>
      </c>
      <c r="J35" s="1" t="s">
        <v>41</v>
      </c>
      <c r="K35" s="1">
        <v>56</v>
      </c>
      <c r="L35" s="1">
        <v>8</v>
      </c>
      <c r="M35" s="1">
        <v>2</v>
      </c>
      <c r="N35" s="1">
        <v>0</v>
      </c>
      <c r="P35" s="1" t="e">
        <f t="shared" si="10"/>
        <v>#VALUE!</v>
      </c>
      <c r="Q35" s="1" t="e">
        <f t="shared" si="11"/>
        <v>#VALUE!</v>
      </c>
      <c r="R35" s="1">
        <f t="shared" si="12"/>
        <v>560000000</v>
      </c>
      <c r="S35" s="1">
        <f t="shared" si="13"/>
        <v>800000000</v>
      </c>
      <c r="T35" s="1">
        <f t="shared" si="14"/>
        <v>2000000000</v>
      </c>
      <c r="U35" s="1">
        <f t="shared" si="15"/>
        <v>0</v>
      </c>
      <c r="W35" s="1">
        <f t="shared" si="5"/>
        <v>840000000</v>
      </c>
      <c r="X35" s="1">
        <f>_xlfn.AGGREGATE(1, 6, P35:U36)</f>
        <v>547500000</v>
      </c>
      <c r="Y35" s="1">
        <f>_xlfn.AGGREGATE(1, 6, R35:R36)</f>
        <v>590000000</v>
      </c>
      <c r="Z35" s="1">
        <f>_xlfn.AGGREGATE(7, 6, R35:R36)/SQRT(COUNT(R35:R36))</f>
        <v>29999999.999999996</v>
      </c>
      <c r="AB35" s="1">
        <v>24</v>
      </c>
      <c r="AC35" s="1" t="s">
        <v>45</v>
      </c>
      <c r="AD35" s="1" t="s">
        <v>30</v>
      </c>
      <c r="AE35" s="1">
        <v>2</v>
      </c>
      <c r="AF35" s="1">
        <v>5</v>
      </c>
      <c r="AG35" s="1">
        <v>2</v>
      </c>
      <c r="AH35" s="1">
        <v>2</v>
      </c>
      <c r="AI35" s="1">
        <v>475000000</v>
      </c>
      <c r="AJ35" s="1">
        <v>4999999.9999999991</v>
      </c>
      <c r="AK35" s="1">
        <v>390000000</v>
      </c>
      <c r="AL35" s="1">
        <v>29999999.999999996</v>
      </c>
      <c r="AM35" s="1">
        <f t="shared" si="0"/>
        <v>0.17894736842105263</v>
      </c>
      <c r="AN35" s="1">
        <f t="shared" si="1"/>
        <v>6.4056780699128707E-2</v>
      </c>
      <c r="AO35" s="1">
        <f t="shared" si="2"/>
        <v>0.82105263157894737</v>
      </c>
    </row>
    <row r="36" spans="1:41" x14ac:dyDescent="0.35">
      <c r="A36" s="1">
        <v>24</v>
      </c>
      <c r="B36" s="1">
        <v>6156</v>
      </c>
      <c r="C36" s="1" t="s">
        <v>30</v>
      </c>
      <c r="D36" s="1">
        <v>5</v>
      </c>
      <c r="E36" s="1">
        <v>2</v>
      </c>
      <c r="F36" s="1">
        <v>0</v>
      </c>
      <c r="G36" s="1">
        <v>2</v>
      </c>
      <c r="H36" s="1">
        <v>2</v>
      </c>
      <c r="I36" s="1" t="s">
        <v>41</v>
      </c>
      <c r="J36" s="1" t="s">
        <v>41</v>
      </c>
      <c r="K36" s="1">
        <v>62</v>
      </c>
      <c r="L36" s="1">
        <v>4</v>
      </c>
      <c r="M36" s="1">
        <v>0</v>
      </c>
      <c r="N36" s="1">
        <v>0</v>
      </c>
      <c r="P36" s="1" t="e">
        <f t="shared" si="10"/>
        <v>#VALUE!</v>
      </c>
      <c r="Q36" s="1" t="e">
        <f t="shared" si="11"/>
        <v>#VALUE!</v>
      </c>
      <c r="R36" s="1">
        <f t="shared" si="12"/>
        <v>620000000</v>
      </c>
      <c r="S36" s="1">
        <f t="shared" si="13"/>
        <v>400000000</v>
      </c>
      <c r="T36" s="1">
        <f t="shared" si="14"/>
        <v>0</v>
      </c>
      <c r="U36" s="1">
        <f t="shared" si="15"/>
        <v>0</v>
      </c>
      <c r="W36" s="1">
        <f t="shared" si="5"/>
        <v>255000000</v>
      </c>
      <c r="AB36" s="1">
        <v>24</v>
      </c>
      <c r="AC36" s="1" t="s">
        <v>45</v>
      </c>
      <c r="AD36" s="1" t="s">
        <v>30</v>
      </c>
      <c r="AE36" s="1">
        <v>2</v>
      </c>
      <c r="AF36" s="1">
        <v>5</v>
      </c>
      <c r="AG36" s="1">
        <v>2</v>
      </c>
      <c r="AH36" s="1">
        <v>4</v>
      </c>
      <c r="AI36" s="1">
        <v>290000000</v>
      </c>
      <c r="AJ36" s="1">
        <v>19999999.999999996</v>
      </c>
      <c r="AK36" s="1">
        <v>225000000</v>
      </c>
      <c r="AL36" s="1">
        <v>64999999.999999993</v>
      </c>
      <c r="AM36" s="1">
        <f t="shared" si="0"/>
        <v>0.22413793103448276</v>
      </c>
      <c r="AN36" s="1">
        <f t="shared" si="1"/>
        <v>0.23501701622941379</v>
      </c>
      <c r="AO36" s="1">
        <f t="shared" si="2"/>
        <v>0.77586206896551724</v>
      </c>
    </row>
    <row r="37" spans="1:41" x14ac:dyDescent="0.35">
      <c r="A37" s="1">
        <v>24</v>
      </c>
      <c r="B37" s="1">
        <v>6156</v>
      </c>
      <c r="C37" s="1" t="s">
        <v>30</v>
      </c>
      <c r="D37" s="1">
        <v>5</v>
      </c>
      <c r="E37" s="1">
        <v>2</v>
      </c>
      <c r="F37" s="1">
        <v>2</v>
      </c>
      <c r="G37" s="1">
        <v>2</v>
      </c>
      <c r="H37" s="1">
        <v>1</v>
      </c>
      <c r="I37" s="1" t="s">
        <v>41</v>
      </c>
      <c r="J37" s="1" t="s">
        <v>41</v>
      </c>
      <c r="K37" s="1">
        <v>50</v>
      </c>
      <c r="L37" s="1">
        <v>6</v>
      </c>
      <c r="M37" s="1">
        <v>0</v>
      </c>
      <c r="N37" s="1">
        <v>0</v>
      </c>
      <c r="P37" s="1" t="e">
        <f t="shared" si="10"/>
        <v>#VALUE!</v>
      </c>
      <c r="Q37" s="1" t="e">
        <f t="shared" si="11"/>
        <v>#VALUE!</v>
      </c>
      <c r="R37" s="1">
        <f t="shared" si="12"/>
        <v>500000000</v>
      </c>
      <c r="S37" s="1">
        <f t="shared" si="13"/>
        <v>600000000</v>
      </c>
      <c r="T37" s="1">
        <f t="shared" si="14"/>
        <v>0</v>
      </c>
      <c r="U37" s="1">
        <f t="shared" si="15"/>
        <v>0</v>
      </c>
      <c r="W37" s="1">
        <f t="shared" si="5"/>
        <v>275000000</v>
      </c>
      <c r="X37" s="1">
        <f>_xlfn.AGGREGATE(1, 6, P37:U38)</f>
        <v>627500000</v>
      </c>
      <c r="Y37" s="1">
        <f>_xlfn.AGGREGATE(1, 6, R37:R38)</f>
        <v>560000000</v>
      </c>
      <c r="Z37" s="1">
        <f>_xlfn.AGGREGATE(7, 6, R37:R38)/SQRT(COUNT(R37:R38))</f>
        <v>59999999.999999993</v>
      </c>
      <c r="AB37" s="1">
        <v>24</v>
      </c>
      <c r="AC37" s="1" t="s">
        <v>45</v>
      </c>
      <c r="AD37" s="1" t="s">
        <v>30</v>
      </c>
      <c r="AE37" s="1">
        <v>3</v>
      </c>
      <c r="AF37" s="1">
        <v>0</v>
      </c>
      <c r="AG37" s="1">
        <v>0</v>
      </c>
      <c r="AH37" s="1">
        <v>0</v>
      </c>
      <c r="AI37" s="1">
        <v>1380000000</v>
      </c>
      <c r="AJ37" s="1">
        <v>39999999.999999993</v>
      </c>
      <c r="AK37" s="1">
        <v>225000000</v>
      </c>
      <c r="AL37" s="1">
        <v>14999999.999999998</v>
      </c>
      <c r="AM37" s="1">
        <f t="shared" si="0"/>
        <v>0.83695652173913049</v>
      </c>
      <c r="AN37" s="1">
        <f t="shared" si="1"/>
        <v>3.9329832481005605E-2</v>
      </c>
      <c r="AO37" s="1">
        <f t="shared" si="2"/>
        <v>0.16304347826086957</v>
      </c>
    </row>
    <row r="38" spans="1:41" x14ac:dyDescent="0.35">
      <c r="A38" s="1">
        <v>24</v>
      </c>
      <c r="B38" s="1">
        <v>6156</v>
      </c>
      <c r="C38" s="1" t="s">
        <v>30</v>
      </c>
      <c r="D38" s="1">
        <v>5</v>
      </c>
      <c r="E38" s="1">
        <v>2</v>
      </c>
      <c r="F38" s="1">
        <v>2</v>
      </c>
      <c r="G38" s="1">
        <v>2</v>
      </c>
      <c r="H38" s="1">
        <v>2</v>
      </c>
      <c r="I38" s="1" t="s">
        <v>41</v>
      </c>
      <c r="J38" s="1" t="s">
        <v>41</v>
      </c>
      <c r="K38" s="1">
        <v>62</v>
      </c>
      <c r="L38" s="1">
        <v>3</v>
      </c>
      <c r="M38" s="1">
        <v>3</v>
      </c>
      <c r="N38" s="1">
        <v>0</v>
      </c>
      <c r="P38" s="1" t="e">
        <f t="shared" si="10"/>
        <v>#VALUE!</v>
      </c>
      <c r="Q38" s="1" t="e">
        <f t="shared" si="11"/>
        <v>#VALUE!</v>
      </c>
      <c r="R38" s="1">
        <f t="shared" si="12"/>
        <v>620000000</v>
      </c>
      <c r="S38" s="1">
        <f t="shared" si="13"/>
        <v>300000000</v>
      </c>
      <c r="T38" s="1">
        <f t="shared" si="14"/>
        <v>3000000000</v>
      </c>
      <c r="U38" s="1">
        <f t="shared" si="15"/>
        <v>0</v>
      </c>
      <c r="W38" s="1">
        <f t="shared" si="5"/>
        <v>980000000</v>
      </c>
      <c r="AB38" s="1">
        <v>24</v>
      </c>
      <c r="AC38" s="1" t="s">
        <v>45</v>
      </c>
      <c r="AD38" s="1" t="s">
        <v>30</v>
      </c>
      <c r="AE38" s="1">
        <v>3</v>
      </c>
      <c r="AF38" s="1">
        <v>5</v>
      </c>
      <c r="AG38" s="1">
        <v>0</v>
      </c>
      <c r="AH38" s="1">
        <v>0</v>
      </c>
      <c r="AI38" s="1">
        <v>1135000000</v>
      </c>
      <c r="AJ38" s="1">
        <v>64999999.999999993</v>
      </c>
      <c r="AK38" s="1">
        <v>490000000</v>
      </c>
      <c r="AL38" s="1">
        <v>9999999.9999999981</v>
      </c>
      <c r="AM38" s="1">
        <f t="shared" si="0"/>
        <v>0.56828193832599116</v>
      </c>
      <c r="AN38" s="1">
        <f t="shared" si="1"/>
        <v>6.645671906557736E-2</v>
      </c>
      <c r="AO38" s="1">
        <f t="shared" si="2"/>
        <v>0.43171806167400884</v>
      </c>
    </row>
    <row r="39" spans="1:41" x14ac:dyDescent="0.35">
      <c r="A39" s="1">
        <v>24</v>
      </c>
      <c r="B39" s="1">
        <v>6156</v>
      </c>
      <c r="C39" s="1" t="s">
        <v>30</v>
      </c>
      <c r="D39" s="1">
        <v>5</v>
      </c>
      <c r="E39" s="1">
        <v>2</v>
      </c>
      <c r="F39" s="1">
        <v>4</v>
      </c>
      <c r="G39" s="1">
        <v>2</v>
      </c>
      <c r="H39" s="1">
        <v>1</v>
      </c>
      <c r="I39" s="1" t="s">
        <v>41</v>
      </c>
      <c r="J39" s="1" t="s">
        <v>41</v>
      </c>
      <c r="K39" s="1">
        <v>40</v>
      </c>
      <c r="L39" s="1">
        <v>5</v>
      </c>
      <c r="M39" s="1">
        <v>0</v>
      </c>
      <c r="N39" s="1">
        <v>0</v>
      </c>
      <c r="P39" s="1" t="e">
        <f t="shared" si="10"/>
        <v>#VALUE!</v>
      </c>
      <c r="Q39" s="1" t="e">
        <f t="shared" si="11"/>
        <v>#VALUE!</v>
      </c>
      <c r="R39" s="1">
        <f t="shared" si="12"/>
        <v>400000000</v>
      </c>
      <c r="S39" s="1">
        <f t="shared" si="13"/>
        <v>500000000</v>
      </c>
      <c r="T39" s="1">
        <f t="shared" si="14"/>
        <v>0</v>
      </c>
      <c r="U39" s="1">
        <f t="shared" si="15"/>
        <v>0</v>
      </c>
      <c r="W39" s="1">
        <f t="shared" si="5"/>
        <v>225000000</v>
      </c>
      <c r="X39" s="1">
        <f>_xlfn.AGGREGATE(1, 6, P39:U40)</f>
        <v>305000000</v>
      </c>
      <c r="Y39" s="1">
        <f>_xlfn.AGGREGATE(1, 6, R39:R40)</f>
        <v>420000000</v>
      </c>
      <c r="Z39" s="1">
        <f>_xlfn.AGGREGATE(7, 6, R39:R40)/SQRT(COUNT(R39:R40))</f>
        <v>19999999.999999996</v>
      </c>
      <c r="AB39" s="1">
        <v>24</v>
      </c>
      <c r="AC39" s="1" t="s">
        <v>45</v>
      </c>
      <c r="AD39" s="1" t="s">
        <v>30</v>
      </c>
      <c r="AE39" s="1">
        <v>3</v>
      </c>
      <c r="AF39" s="1">
        <v>5</v>
      </c>
      <c r="AG39" s="1">
        <v>2</v>
      </c>
      <c r="AH39" s="1">
        <v>0</v>
      </c>
      <c r="AI39" s="1">
        <v>635000000</v>
      </c>
      <c r="AJ39" s="1">
        <v>4999999.9999999991</v>
      </c>
      <c r="AK39" s="1">
        <v>510000000</v>
      </c>
      <c r="AL39" s="1">
        <v>39999999.999999993</v>
      </c>
      <c r="AM39" s="1">
        <f t="shared" si="0"/>
        <v>0.19685039370078741</v>
      </c>
      <c r="AN39" s="1">
        <f t="shared" si="1"/>
        <v>6.3501264315178399E-2</v>
      </c>
      <c r="AO39" s="1">
        <f t="shared" si="2"/>
        <v>0.80314960629921262</v>
      </c>
    </row>
    <row r="40" spans="1:41" x14ac:dyDescent="0.35">
      <c r="A40" s="1">
        <v>24</v>
      </c>
      <c r="B40" s="1">
        <v>6156</v>
      </c>
      <c r="C40" s="1" t="s">
        <v>30</v>
      </c>
      <c r="D40" s="1">
        <v>5</v>
      </c>
      <c r="E40" s="1">
        <v>2</v>
      </c>
      <c r="F40" s="1">
        <v>4</v>
      </c>
      <c r="G40" s="1">
        <v>2</v>
      </c>
      <c r="H40" s="1">
        <v>2</v>
      </c>
      <c r="I40" s="1" t="s">
        <v>41</v>
      </c>
      <c r="J40" s="1" t="s">
        <v>41</v>
      </c>
      <c r="K40" s="1">
        <v>44</v>
      </c>
      <c r="L40" s="1">
        <v>1</v>
      </c>
      <c r="M40" s="1">
        <v>1</v>
      </c>
      <c r="N40" s="1">
        <v>0</v>
      </c>
      <c r="P40" s="1" t="e">
        <f t="shared" si="10"/>
        <v>#VALUE!</v>
      </c>
      <c r="Q40" s="1" t="e">
        <f t="shared" si="11"/>
        <v>#VALUE!</v>
      </c>
      <c r="R40" s="1">
        <f t="shared" si="12"/>
        <v>440000000</v>
      </c>
      <c r="S40" s="1">
        <f t="shared" si="13"/>
        <v>100000000</v>
      </c>
      <c r="T40" s="1">
        <f t="shared" si="14"/>
        <v>1000000000</v>
      </c>
      <c r="U40" s="1">
        <f t="shared" si="15"/>
        <v>0</v>
      </c>
      <c r="W40" s="1">
        <f t="shared" si="5"/>
        <v>385000000</v>
      </c>
      <c r="AB40" s="1">
        <v>24</v>
      </c>
      <c r="AC40" s="1" t="s">
        <v>45</v>
      </c>
      <c r="AD40" s="1" t="s">
        <v>30</v>
      </c>
      <c r="AE40" s="1">
        <v>3</v>
      </c>
      <c r="AF40" s="1">
        <v>5</v>
      </c>
      <c r="AG40" s="1">
        <v>2</v>
      </c>
      <c r="AH40" s="1">
        <v>2</v>
      </c>
      <c r="AI40" s="1">
        <v>570000000</v>
      </c>
      <c r="AJ40" s="1">
        <v>50000000</v>
      </c>
      <c r="AK40" s="1">
        <v>205000000</v>
      </c>
      <c r="AL40" s="1">
        <v>25000000</v>
      </c>
      <c r="AM40" s="1">
        <f t="shared" si="0"/>
        <v>0.64035087719298245</v>
      </c>
      <c r="AN40" s="1">
        <f t="shared" si="1"/>
        <v>0.11302008628551152</v>
      </c>
      <c r="AO40" s="1">
        <f t="shared" si="2"/>
        <v>0.35964912280701755</v>
      </c>
    </row>
    <row r="41" spans="1:41" x14ac:dyDescent="0.35">
      <c r="A41" s="1">
        <v>24</v>
      </c>
      <c r="B41" s="1">
        <v>6156</v>
      </c>
      <c r="C41" s="1" t="s">
        <v>30</v>
      </c>
      <c r="D41" s="1">
        <v>0</v>
      </c>
      <c r="E41" s="1">
        <v>0</v>
      </c>
      <c r="F41" s="1">
        <v>0</v>
      </c>
      <c r="G41" s="1">
        <v>3</v>
      </c>
      <c r="H41" s="1">
        <v>1</v>
      </c>
      <c r="I41" s="1" t="s">
        <v>41</v>
      </c>
      <c r="J41" s="1" t="s">
        <v>41</v>
      </c>
      <c r="K41" s="1">
        <v>91</v>
      </c>
      <c r="L41" s="1">
        <v>12</v>
      </c>
      <c r="M41" s="1">
        <v>1</v>
      </c>
      <c r="N41" s="1">
        <v>0</v>
      </c>
      <c r="P41" s="1" t="e">
        <f t="shared" si="10"/>
        <v>#VALUE!</v>
      </c>
      <c r="Q41" s="1" t="e">
        <f t="shared" si="11"/>
        <v>#VALUE!</v>
      </c>
      <c r="R41" s="1">
        <f t="shared" si="12"/>
        <v>910000000</v>
      </c>
      <c r="S41" s="1">
        <f t="shared" si="13"/>
        <v>1200000000</v>
      </c>
      <c r="T41" s="1">
        <f t="shared" si="14"/>
        <v>1000000000</v>
      </c>
      <c r="U41" s="1">
        <f t="shared" si="15"/>
        <v>0</v>
      </c>
      <c r="W41" s="1">
        <f t="shared" si="5"/>
        <v>777500000</v>
      </c>
      <c r="X41" s="1">
        <f>_xlfn.AGGREGATE(1, 6, P41:U42)</f>
        <v>958750000</v>
      </c>
      <c r="Y41" s="1">
        <f>_xlfn.AGGREGATE(1, 6, R41:R42)</f>
        <v>1035000000</v>
      </c>
      <c r="Z41" s="1">
        <f>_xlfn.AGGREGATE(7, 6, R41:R42)/SQRT(COUNT(R41:R42))</f>
        <v>124999999.99999999</v>
      </c>
      <c r="AB41" s="1">
        <v>24</v>
      </c>
      <c r="AC41" s="1" t="s">
        <v>45</v>
      </c>
      <c r="AD41" s="1" t="s">
        <v>30</v>
      </c>
      <c r="AE41" s="1">
        <v>3</v>
      </c>
      <c r="AF41" s="1">
        <v>5</v>
      </c>
      <c r="AG41" s="1">
        <v>2</v>
      </c>
      <c r="AH41" s="1">
        <v>4</v>
      </c>
      <c r="AI41" s="1">
        <v>560000000</v>
      </c>
      <c r="AJ41" s="1">
        <v>50000000</v>
      </c>
      <c r="AK41" s="1">
        <v>450000000</v>
      </c>
      <c r="AL41" s="1">
        <v>90000000</v>
      </c>
      <c r="AM41" s="1">
        <f t="shared" si="0"/>
        <v>0.19642857142857142</v>
      </c>
      <c r="AN41" s="1">
        <f t="shared" si="1"/>
        <v>0.18468516767220697</v>
      </c>
      <c r="AO41" s="1">
        <f t="shared" si="2"/>
        <v>0.8035714285714286</v>
      </c>
    </row>
    <row r="42" spans="1:41" x14ac:dyDescent="0.35">
      <c r="A42" s="1">
        <v>24</v>
      </c>
      <c r="B42" s="1">
        <v>6156</v>
      </c>
      <c r="C42" s="1" t="s">
        <v>30</v>
      </c>
      <c r="D42" s="1">
        <v>0</v>
      </c>
      <c r="E42" s="1">
        <v>0</v>
      </c>
      <c r="F42" s="1">
        <v>0</v>
      </c>
      <c r="G42" s="1">
        <v>3</v>
      </c>
      <c r="H42" s="1">
        <v>2</v>
      </c>
      <c r="I42" s="1" t="s">
        <v>41</v>
      </c>
      <c r="J42" s="1" t="s">
        <v>41</v>
      </c>
      <c r="K42" s="1">
        <v>116</v>
      </c>
      <c r="L42" s="1">
        <v>14</v>
      </c>
      <c r="M42" s="1">
        <v>2</v>
      </c>
      <c r="N42" s="1">
        <v>0</v>
      </c>
      <c r="P42" s="1" t="e">
        <f t="shared" ref="P42:P47" si="16">I42*100*10^(-1*$I$2)</f>
        <v>#VALUE!</v>
      </c>
      <c r="Q42" s="1" t="e">
        <f t="shared" ref="Q42:Q47" si="17">J42*100*10^(-1*$J$2)</f>
        <v>#VALUE!</v>
      </c>
      <c r="R42" s="1">
        <f t="shared" ref="R42:R47" si="18">K42*100*10^(-1*$K$2)</f>
        <v>1160000000</v>
      </c>
      <c r="S42" s="1">
        <f t="shared" ref="S42:S47" si="19">L42*100*10^(-1*$L$2)</f>
        <v>1400000000</v>
      </c>
      <c r="T42" s="1">
        <f t="shared" ref="T42:T47" si="20">M42*100*10^(-1*$M$2)</f>
        <v>2000000000</v>
      </c>
      <c r="U42" s="1">
        <f t="shared" ref="U42:U47" si="21">N42*100*10^(-1*$N$2)</f>
        <v>0</v>
      </c>
      <c r="W42" s="1">
        <f t="shared" si="5"/>
        <v>1140000000</v>
      </c>
      <c r="AB42" s="1" t="s">
        <v>39</v>
      </c>
    </row>
    <row r="43" spans="1:41" x14ac:dyDescent="0.35">
      <c r="A43" s="1">
        <v>24</v>
      </c>
      <c r="B43" s="1">
        <v>6156</v>
      </c>
      <c r="C43" s="1" t="s">
        <v>30</v>
      </c>
      <c r="D43" s="1">
        <v>5</v>
      </c>
      <c r="E43" s="1">
        <v>0</v>
      </c>
      <c r="F43" s="1">
        <v>0</v>
      </c>
      <c r="G43" s="1">
        <v>3</v>
      </c>
      <c r="H43" s="1">
        <v>1</v>
      </c>
      <c r="I43" s="1" t="s">
        <v>41</v>
      </c>
      <c r="J43" s="1" t="s">
        <v>41</v>
      </c>
      <c r="K43" s="1">
        <v>62</v>
      </c>
      <c r="L43" s="1">
        <v>5</v>
      </c>
      <c r="M43" s="1">
        <v>0</v>
      </c>
      <c r="N43" s="1">
        <v>0</v>
      </c>
      <c r="P43" s="1" t="e">
        <f t="shared" si="16"/>
        <v>#VALUE!</v>
      </c>
      <c r="Q43" s="1" t="e">
        <f t="shared" si="17"/>
        <v>#VALUE!</v>
      </c>
      <c r="R43" s="1">
        <f t="shared" si="18"/>
        <v>620000000</v>
      </c>
      <c r="S43" s="1">
        <f t="shared" si="19"/>
        <v>500000000</v>
      </c>
      <c r="T43" s="1">
        <f t="shared" si="20"/>
        <v>0</v>
      </c>
      <c r="U43" s="1">
        <f t="shared" si="21"/>
        <v>0</v>
      </c>
      <c r="W43" s="1">
        <f t="shared" si="5"/>
        <v>280000000</v>
      </c>
      <c r="X43" s="1">
        <f>_xlfn.AGGREGATE(1, 6, P43:U44)</f>
        <v>266250000</v>
      </c>
      <c r="Y43" s="1">
        <f>_xlfn.AGGREGATE(1, 6, R43:R44)</f>
        <v>665000000</v>
      </c>
      <c r="Z43" s="1">
        <f>_xlfn.AGGREGATE(7, 6, R43:R44)/SQRT(COUNT(R43:R44))</f>
        <v>45000000</v>
      </c>
      <c r="AB43" s="1" t="s">
        <v>1</v>
      </c>
      <c r="AC43" s="1" t="s">
        <v>5</v>
      </c>
      <c r="AD43" s="1" t="s">
        <v>6</v>
      </c>
      <c r="AE43" s="1" t="s">
        <v>9</v>
      </c>
      <c r="AF43" s="1" t="s">
        <v>14</v>
      </c>
      <c r="AG43" s="1" t="s">
        <v>15</v>
      </c>
      <c r="AH43" s="1" t="s">
        <v>40</v>
      </c>
      <c r="AI43" s="1" t="s">
        <v>36</v>
      </c>
      <c r="AJ43" s="1" t="s">
        <v>37</v>
      </c>
      <c r="AK43" s="1" t="s">
        <v>38</v>
      </c>
      <c r="AL43" s="1" t="s">
        <v>51</v>
      </c>
      <c r="AM43" s="1" t="s">
        <v>50</v>
      </c>
    </row>
    <row r="44" spans="1:41" x14ac:dyDescent="0.35">
      <c r="A44" s="1">
        <v>24</v>
      </c>
      <c r="B44" s="1">
        <v>6156</v>
      </c>
      <c r="C44" s="1" t="s">
        <v>30</v>
      </c>
      <c r="D44" s="1">
        <v>5</v>
      </c>
      <c r="E44" s="1">
        <v>0</v>
      </c>
      <c r="F44" s="1">
        <v>0</v>
      </c>
      <c r="G44" s="1">
        <v>3</v>
      </c>
      <c r="H44" s="1">
        <v>2</v>
      </c>
      <c r="I44" s="1" t="s">
        <v>41</v>
      </c>
      <c r="J44" s="1" t="s">
        <v>41</v>
      </c>
      <c r="K44" s="1">
        <v>71</v>
      </c>
      <c r="L44" s="1">
        <v>3</v>
      </c>
      <c r="M44" s="1">
        <v>0</v>
      </c>
      <c r="N44" s="1">
        <v>0</v>
      </c>
      <c r="P44" s="1" t="e">
        <f t="shared" si="16"/>
        <v>#VALUE!</v>
      </c>
      <c r="Q44" s="1" t="e">
        <f t="shared" si="17"/>
        <v>#VALUE!</v>
      </c>
      <c r="R44" s="1">
        <f t="shared" si="18"/>
        <v>710000000</v>
      </c>
      <c r="S44" s="1">
        <f t="shared" si="19"/>
        <v>300000000</v>
      </c>
      <c r="T44" s="1">
        <f t="shared" si="20"/>
        <v>0</v>
      </c>
      <c r="U44" s="1">
        <f t="shared" si="21"/>
        <v>0</v>
      </c>
      <c r="W44" s="1">
        <f t="shared" si="5"/>
        <v>252500000</v>
      </c>
      <c r="AB44" s="1">
        <v>0</v>
      </c>
      <c r="AC44" s="1" t="s">
        <v>7</v>
      </c>
      <c r="AD44" s="1" t="s">
        <v>30</v>
      </c>
      <c r="AE44" s="1">
        <v>0</v>
      </c>
      <c r="AF44" s="1">
        <v>0</v>
      </c>
      <c r="AG44" s="1">
        <v>0</v>
      </c>
      <c r="AH44" s="1">
        <v>1365000000</v>
      </c>
      <c r="AI44" s="3">
        <v>1.0989010989011E-2</v>
      </c>
      <c r="AJ44" s="3">
        <v>6.5219429117914285E-2</v>
      </c>
      <c r="AK44" s="1">
        <v>0.98901098901098905</v>
      </c>
      <c r="AM44" s="1">
        <v>6.5219429117914285E-2</v>
      </c>
    </row>
    <row r="45" spans="1:41" x14ac:dyDescent="0.35">
      <c r="A45" s="1">
        <v>24</v>
      </c>
      <c r="B45" s="1">
        <v>6156</v>
      </c>
      <c r="C45" s="1" t="s">
        <v>30</v>
      </c>
      <c r="D45" s="1">
        <v>5</v>
      </c>
      <c r="E45" s="1">
        <v>2</v>
      </c>
      <c r="F45" s="1">
        <v>0</v>
      </c>
      <c r="G45" s="1">
        <v>3</v>
      </c>
      <c r="H45" s="1">
        <v>1</v>
      </c>
      <c r="I45" s="1" t="s">
        <v>41</v>
      </c>
      <c r="J45" s="1" t="s">
        <v>41</v>
      </c>
      <c r="K45" s="1">
        <v>47</v>
      </c>
      <c r="L45" s="1">
        <v>3</v>
      </c>
      <c r="M45" s="1">
        <v>0</v>
      </c>
      <c r="N45" s="1">
        <v>0</v>
      </c>
      <c r="P45" s="1" t="e">
        <f t="shared" si="16"/>
        <v>#VALUE!</v>
      </c>
      <c r="Q45" s="1" t="e">
        <f t="shared" si="17"/>
        <v>#VALUE!</v>
      </c>
      <c r="R45" s="1">
        <f t="shared" si="18"/>
        <v>470000000</v>
      </c>
      <c r="S45" s="1">
        <f t="shared" si="19"/>
        <v>300000000</v>
      </c>
      <c r="T45" s="1">
        <f t="shared" si="20"/>
        <v>0</v>
      </c>
      <c r="U45" s="1">
        <f t="shared" si="21"/>
        <v>0</v>
      </c>
      <c r="W45" s="1">
        <f t="shared" si="5"/>
        <v>192500000</v>
      </c>
      <c r="X45" s="1">
        <f>_xlfn.AGGREGATE(1, 6, P45:U46)</f>
        <v>231250000</v>
      </c>
      <c r="Y45" s="1">
        <f>_xlfn.AGGREGATE(1, 6, R45:R46)</f>
        <v>475000000</v>
      </c>
      <c r="Z45" s="1">
        <f>_xlfn.AGGREGATE(7, 6, R45:R46)/SQRT(COUNT(R45:R46))</f>
        <v>4999999.9999999991</v>
      </c>
      <c r="AB45" s="1">
        <v>0</v>
      </c>
      <c r="AC45" s="1">
        <v>6156</v>
      </c>
      <c r="AD45" s="1" t="s">
        <v>7</v>
      </c>
      <c r="AE45" s="1">
        <v>0</v>
      </c>
      <c r="AF45" s="1">
        <v>0</v>
      </c>
      <c r="AG45" s="1">
        <v>0</v>
      </c>
      <c r="AH45" s="1">
        <v>2900000000</v>
      </c>
      <c r="AI45" s="3">
        <v>1</v>
      </c>
      <c r="AJ45" s="3">
        <v>0.14629795472825119</v>
      </c>
      <c r="AK45" s="1">
        <v>0</v>
      </c>
      <c r="AM45" s="1">
        <v>0.14629795472825119</v>
      </c>
    </row>
    <row r="46" spans="1:41" x14ac:dyDescent="0.35">
      <c r="A46" s="1">
        <v>24</v>
      </c>
      <c r="B46" s="1">
        <v>6156</v>
      </c>
      <c r="C46" s="1" t="s">
        <v>30</v>
      </c>
      <c r="D46" s="1">
        <v>5</v>
      </c>
      <c r="E46" s="1">
        <v>2</v>
      </c>
      <c r="F46" s="1">
        <v>0</v>
      </c>
      <c r="G46" s="1">
        <v>3</v>
      </c>
      <c r="H46" s="1">
        <v>2</v>
      </c>
      <c r="I46" s="1" t="s">
        <v>41</v>
      </c>
      <c r="J46" s="1" t="s">
        <v>41</v>
      </c>
      <c r="K46" s="1">
        <v>48</v>
      </c>
      <c r="L46" s="1">
        <v>6</v>
      </c>
      <c r="M46" s="1">
        <v>0</v>
      </c>
      <c r="N46" s="1">
        <v>0</v>
      </c>
      <c r="P46" s="1" t="e">
        <f t="shared" si="16"/>
        <v>#VALUE!</v>
      </c>
      <c r="Q46" s="1" t="e">
        <f t="shared" si="17"/>
        <v>#VALUE!</v>
      </c>
      <c r="R46" s="1">
        <f t="shared" si="18"/>
        <v>480000000</v>
      </c>
      <c r="S46" s="1">
        <f t="shared" si="19"/>
        <v>600000000</v>
      </c>
      <c r="T46" s="1">
        <f t="shared" si="20"/>
        <v>0</v>
      </c>
      <c r="U46" s="1">
        <f t="shared" si="21"/>
        <v>0</v>
      </c>
      <c r="W46" s="1">
        <f t="shared" si="5"/>
        <v>270000000</v>
      </c>
      <c r="AB46" s="1">
        <v>0</v>
      </c>
      <c r="AC46" s="1" t="s">
        <v>45</v>
      </c>
      <c r="AD46" s="1" t="s">
        <v>7</v>
      </c>
      <c r="AE46" s="1">
        <v>0</v>
      </c>
      <c r="AF46" s="1">
        <v>0</v>
      </c>
      <c r="AG46" s="1">
        <v>0</v>
      </c>
      <c r="AH46" s="1">
        <v>1860000000</v>
      </c>
      <c r="AI46" s="3">
        <v>1</v>
      </c>
      <c r="AJ46" s="3">
        <v>3.0413194889743971E-2</v>
      </c>
      <c r="AK46" s="1">
        <v>0</v>
      </c>
      <c r="AM46" s="1">
        <v>3.0413194889743971E-2</v>
      </c>
    </row>
    <row r="47" spans="1:41" x14ac:dyDescent="0.35">
      <c r="A47" s="1">
        <v>24</v>
      </c>
      <c r="B47" s="1">
        <v>6156</v>
      </c>
      <c r="C47" s="1" t="s">
        <v>30</v>
      </c>
      <c r="D47" s="1">
        <v>5</v>
      </c>
      <c r="E47" s="1">
        <v>2</v>
      </c>
      <c r="F47" s="1">
        <v>2</v>
      </c>
      <c r="G47" s="1">
        <v>3</v>
      </c>
      <c r="H47" s="1">
        <v>1</v>
      </c>
      <c r="I47" s="1" t="s">
        <v>41</v>
      </c>
      <c r="J47" s="1" t="s">
        <v>41</v>
      </c>
      <c r="K47" s="1">
        <v>59</v>
      </c>
      <c r="L47" s="1">
        <v>8</v>
      </c>
      <c r="M47" s="1">
        <v>0</v>
      </c>
      <c r="N47" s="1">
        <v>0</v>
      </c>
      <c r="P47" s="1" t="e">
        <f t="shared" si="16"/>
        <v>#VALUE!</v>
      </c>
      <c r="Q47" s="1" t="e">
        <f t="shared" si="17"/>
        <v>#VALUE!</v>
      </c>
      <c r="R47" s="1">
        <f t="shared" si="18"/>
        <v>590000000</v>
      </c>
      <c r="S47" s="1">
        <f t="shared" si="19"/>
        <v>800000000</v>
      </c>
      <c r="T47" s="1">
        <f t="shared" si="20"/>
        <v>0</v>
      </c>
      <c r="U47" s="1">
        <f t="shared" si="21"/>
        <v>0</v>
      </c>
      <c r="W47" s="1">
        <f t="shared" si="5"/>
        <v>347500000</v>
      </c>
      <c r="X47" s="1">
        <f>_xlfn.AGGREGATE(1, 6, P47:U48)</f>
        <v>533750000</v>
      </c>
      <c r="Y47" s="1">
        <f>_xlfn.AGGREGATE(1, 6, R47:R48)</f>
        <v>635000000</v>
      </c>
      <c r="Z47" s="1">
        <f>_xlfn.AGGREGATE(7, 6, R47:R48)/SQRT(COUNT(R47:R48))</f>
        <v>45000000</v>
      </c>
      <c r="AB47" s="1">
        <v>0</v>
      </c>
      <c r="AC47" s="1">
        <v>6156</v>
      </c>
      <c r="AD47" s="1" t="s">
        <v>30</v>
      </c>
      <c r="AE47" s="1">
        <v>0</v>
      </c>
      <c r="AF47" s="1">
        <v>0</v>
      </c>
      <c r="AG47" s="1">
        <v>0</v>
      </c>
      <c r="AH47">
        <f>_xlfn.AGGREGATE(1, 6, AI6:AI8)</f>
        <v>1413333333.3333333</v>
      </c>
      <c r="AI47" s="3">
        <f>_xlfn.AGGREGATE(1, 6, AM6:AM8)</f>
        <v>0.53832700086164698</v>
      </c>
      <c r="AJ47" s="3">
        <f>SQRT(AN6^2 + AN7^2+AN8^2)/3</f>
        <v>3.3373939707782262E-2</v>
      </c>
      <c r="AK47" s="1">
        <f>1-AI47</f>
        <v>0.46167299913835302</v>
      </c>
      <c r="AL47" s="3">
        <f>_xlfn.AGGREGATE(7, 7, AM6:AM8)</f>
        <v>1.8523548769646229E-2</v>
      </c>
      <c r="AM47" s="1">
        <f>AL47/3</f>
        <v>6.1745162565487429E-3</v>
      </c>
    </row>
    <row r="48" spans="1:41" x14ac:dyDescent="0.35">
      <c r="A48" s="1">
        <v>24</v>
      </c>
      <c r="B48" s="1">
        <v>6156</v>
      </c>
      <c r="C48" s="1" t="s">
        <v>30</v>
      </c>
      <c r="D48" s="1">
        <v>5</v>
      </c>
      <c r="E48" s="1">
        <v>2</v>
      </c>
      <c r="F48" s="1">
        <v>2</v>
      </c>
      <c r="G48" s="1">
        <v>3</v>
      </c>
      <c r="H48" s="1">
        <v>2</v>
      </c>
      <c r="I48" s="1" t="s">
        <v>41</v>
      </c>
      <c r="J48" s="1" t="s">
        <v>41</v>
      </c>
      <c r="K48" s="1">
        <v>68</v>
      </c>
      <c r="L48" s="1">
        <v>12</v>
      </c>
      <c r="M48" s="1">
        <v>1</v>
      </c>
      <c r="N48" s="1">
        <v>0</v>
      </c>
      <c r="P48" s="1" t="e">
        <f t="shared" ref="P48:P77" si="22">I48*100*10^(-1*$I$2)</f>
        <v>#VALUE!</v>
      </c>
      <c r="Q48" s="1" t="e">
        <f t="shared" ref="Q48:Q77" si="23">J48*100*10^(-1*$J$2)</f>
        <v>#VALUE!</v>
      </c>
      <c r="R48" s="1">
        <f t="shared" ref="R48:R77" si="24">K48*100*10^(-1*$K$2)</f>
        <v>680000000</v>
      </c>
      <c r="S48" s="1">
        <f t="shared" ref="S48:S77" si="25">L48*100*10^(-1*$L$2)</f>
        <v>1200000000</v>
      </c>
      <c r="T48" s="1">
        <f t="shared" ref="T48:T77" si="26">M48*100*10^(-1*$M$2)</f>
        <v>1000000000</v>
      </c>
      <c r="U48" s="1">
        <f t="shared" ref="U48:U77" si="27">N48*100*10^(-1*$N$2)</f>
        <v>0</v>
      </c>
      <c r="W48" s="1">
        <f t="shared" si="5"/>
        <v>720000000</v>
      </c>
      <c r="AB48" s="1">
        <v>0</v>
      </c>
      <c r="AC48" s="1" t="s">
        <v>45</v>
      </c>
      <c r="AD48" s="1" t="s">
        <v>30</v>
      </c>
      <c r="AE48" s="1">
        <v>0</v>
      </c>
      <c r="AF48" s="1">
        <v>0</v>
      </c>
      <c r="AG48" s="1">
        <v>0</v>
      </c>
      <c r="AH48">
        <f>_xlfn.AGGREGATE(1, 6, AI9:AI11)</f>
        <v>1288333333.3333333</v>
      </c>
      <c r="AI48" s="3">
        <f>_xlfn.AGGREGATE(1, 6, AM9:AM11)</f>
        <v>0.44991878855262524</v>
      </c>
      <c r="AJ48" s="3">
        <f>SQRT(AN9^2 + AN10^2+AN11^2)/3</f>
        <v>5.7750423619154591E-2</v>
      </c>
      <c r="AK48" s="1">
        <f t="shared" ref="AK48:AK58" si="28">1-AI48</f>
        <v>0.55008121144737476</v>
      </c>
      <c r="AL48" s="3">
        <f>_xlfn.AGGREGATE(7, 7, AM9:AM11)</f>
        <v>2.9465088659697092E-2</v>
      </c>
      <c r="AM48" s="1">
        <f t="shared" ref="AM48:AM58" si="29">AL48/3</f>
        <v>9.8216962198990308E-3</v>
      </c>
    </row>
    <row r="49" spans="1:39" x14ac:dyDescent="0.35">
      <c r="A49" s="1">
        <v>24</v>
      </c>
      <c r="B49" s="1">
        <v>6156</v>
      </c>
      <c r="C49" s="1" t="s">
        <v>30</v>
      </c>
      <c r="D49" s="1">
        <v>5</v>
      </c>
      <c r="E49" s="1">
        <v>2</v>
      </c>
      <c r="F49" s="1">
        <v>4</v>
      </c>
      <c r="G49" s="1">
        <v>3</v>
      </c>
      <c r="H49" s="1">
        <v>1</v>
      </c>
      <c r="I49" s="1" t="s">
        <v>41</v>
      </c>
      <c r="J49" s="1" t="s">
        <v>41</v>
      </c>
      <c r="K49" s="1">
        <v>39</v>
      </c>
      <c r="L49" s="1">
        <v>1</v>
      </c>
      <c r="M49" s="1">
        <v>0</v>
      </c>
      <c r="N49" s="1">
        <v>0</v>
      </c>
      <c r="P49" s="1" t="e">
        <f t="shared" si="22"/>
        <v>#VALUE!</v>
      </c>
      <c r="Q49" s="1" t="e">
        <f t="shared" si="23"/>
        <v>#VALUE!</v>
      </c>
      <c r="R49" s="1">
        <f t="shared" si="24"/>
        <v>390000000</v>
      </c>
      <c r="S49" s="1">
        <f t="shared" si="25"/>
        <v>100000000</v>
      </c>
      <c r="T49" s="1">
        <f t="shared" si="26"/>
        <v>0</v>
      </c>
      <c r="U49" s="1">
        <f t="shared" si="27"/>
        <v>0</v>
      </c>
      <c r="W49" s="1">
        <f t="shared" si="5"/>
        <v>122500000</v>
      </c>
      <c r="X49" s="1">
        <f>_xlfn.AGGREGATE(1, 6, P49:U50)</f>
        <v>292500000</v>
      </c>
      <c r="Y49" s="1">
        <f>_xlfn.AGGREGATE(1, 6, R49:R50)</f>
        <v>420000000</v>
      </c>
      <c r="Z49" s="1">
        <f>_xlfn.AGGREGATE(7, 6, R49:R50)/SQRT(COUNT(R49:R50))</f>
        <v>29999999.999999996</v>
      </c>
      <c r="AB49" s="1">
        <v>24</v>
      </c>
      <c r="AC49" s="1">
        <v>6156</v>
      </c>
      <c r="AD49" s="1" t="s">
        <v>30</v>
      </c>
      <c r="AE49" s="1">
        <v>0</v>
      </c>
      <c r="AF49" s="1">
        <v>0</v>
      </c>
      <c r="AG49" s="1">
        <v>0</v>
      </c>
      <c r="AH49">
        <f>_xlfn.AGGREGATE(1, 6, AI12,AI17,AI22)</f>
        <v>1061666666.6666666</v>
      </c>
      <c r="AI49" s="3">
        <f>_xlfn.AGGREGATE(1, 6, AM12,AM17,AM22)</f>
        <v>0.85820326673248226</v>
      </c>
      <c r="AJ49" s="3">
        <f>SQRT(AN12^2+AN17^2+AN22^2)/3</f>
        <v>6.9314070925593843E-2</v>
      </c>
      <c r="AK49" s="1">
        <f t="shared" si="28"/>
        <v>0.14179673326751774</v>
      </c>
      <c r="AL49" s="3">
        <f>_xlfn.AGGREGATE(7, 7, AM12,AM17,AM22)</f>
        <v>1.2769206071340267E-2</v>
      </c>
      <c r="AM49" s="1">
        <f t="shared" si="29"/>
        <v>4.2564020237800893E-3</v>
      </c>
    </row>
    <row r="50" spans="1:39" x14ac:dyDescent="0.35">
      <c r="A50" s="1">
        <v>24</v>
      </c>
      <c r="B50" s="1">
        <v>6156</v>
      </c>
      <c r="C50" s="1" t="s">
        <v>30</v>
      </c>
      <c r="D50" s="1">
        <v>5</v>
      </c>
      <c r="E50" s="1">
        <v>2</v>
      </c>
      <c r="F50" s="1">
        <v>4</v>
      </c>
      <c r="G50" s="1">
        <v>3</v>
      </c>
      <c r="H50" s="1">
        <v>2</v>
      </c>
      <c r="I50" s="1" t="s">
        <v>41</v>
      </c>
      <c r="J50" s="1" t="s">
        <v>41</v>
      </c>
      <c r="K50" s="1">
        <v>45</v>
      </c>
      <c r="L50" s="1">
        <v>4</v>
      </c>
      <c r="M50" s="1">
        <v>1</v>
      </c>
      <c r="N50" s="1">
        <v>0</v>
      </c>
      <c r="P50" s="1" t="e">
        <f t="shared" si="22"/>
        <v>#VALUE!</v>
      </c>
      <c r="Q50" s="1" t="e">
        <f t="shared" si="23"/>
        <v>#VALUE!</v>
      </c>
      <c r="R50" s="1">
        <f t="shared" si="24"/>
        <v>450000000</v>
      </c>
      <c r="S50" s="1">
        <f t="shared" si="25"/>
        <v>400000000</v>
      </c>
      <c r="T50" s="1">
        <f t="shared" si="26"/>
        <v>1000000000</v>
      </c>
      <c r="U50" s="1">
        <f t="shared" si="27"/>
        <v>0</v>
      </c>
      <c r="W50" s="1">
        <f t="shared" si="5"/>
        <v>462500000</v>
      </c>
      <c r="AB50" s="1">
        <v>24</v>
      </c>
      <c r="AC50" s="1">
        <v>6156</v>
      </c>
      <c r="AD50" s="1" t="s">
        <v>30</v>
      </c>
      <c r="AE50" s="1">
        <v>5</v>
      </c>
      <c r="AF50" s="1">
        <v>0</v>
      </c>
      <c r="AG50" s="1">
        <v>0</v>
      </c>
      <c r="AH50">
        <f t="shared" ref="AH50:AH53" si="30">_xlfn.AGGREGATE(1, 6, AI13,AI18,AI23)</f>
        <v>671666666.66666663</v>
      </c>
      <c r="AI50" s="3">
        <f>_xlfn.AGGREGATE(1, 6, AM13,AM18,AM23)</f>
        <v>0.104506494127801</v>
      </c>
      <c r="AJ50" s="3">
        <f>SQRT(AN13^2+AN18^2+AN23^2)/3</f>
        <v>5.5410983609049641E-2</v>
      </c>
      <c r="AK50" s="1">
        <f t="shared" si="28"/>
        <v>0.895493505872199</v>
      </c>
      <c r="AL50" s="3">
        <f>_xlfn.AGGREGATE(7, 7, AM13,AM18,AM23)</f>
        <v>7.8131005804220638E-2</v>
      </c>
      <c r="AM50" s="1">
        <f t="shared" si="29"/>
        <v>2.6043668601406878E-2</v>
      </c>
    </row>
    <row r="51" spans="1:39" x14ac:dyDescent="0.35">
      <c r="A51" s="1">
        <v>24</v>
      </c>
      <c r="B51" s="1" t="s">
        <v>45</v>
      </c>
      <c r="C51" s="1" t="s">
        <v>30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 t="s">
        <v>41</v>
      </c>
      <c r="J51" s="1" t="s">
        <v>41</v>
      </c>
      <c r="K51" s="1">
        <v>137</v>
      </c>
      <c r="L51" s="1">
        <v>23</v>
      </c>
      <c r="M51" s="1">
        <v>1</v>
      </c>
      <c r="N51" s="1">
        <v>0</v>
      </c>
      <c r="P51" s="1" t="e">
        <f t="shared" si="22"/>
        <v>#VALUE!</v>
      </c>
      <c r="Q51" s="1" t="e">
        <f t="shared" si="23"/>
        <v>#VALUE!</v>
      </c>
      <c r="R51" s="1">
        <f t="shared" si="24"/>
        <v>1370000000</v>
      </c>
      <c r="S51" s="1">
        <f t="shared" si="25"/>
        <v>2300000000</v>
      </c>
      <c r="T51" s="1">
        <f t="shared" si="26"/>
        <v>1000000000</v>
      </c>
      <c r="U51" s="1">
        <f t="shared" si="27"/>
        <v>0</v>
      </c>
      <c r="W51" s="1">
        <f t="shared" si="5"/>
        <v>1167500000</v>
      </c>
      <c r="X51" s="1">
        <f>_xlfn.AGGREGATE(1, 6, P51:U52)</f>
        <v>1190000000</v>
      </c>
      <c r="Y51" s="1">
        <f>_xlfn.AGGREGATE(1, 6, R51:R52)</f>
        <v>1260000000</v>
      </c>
      <c r="Z51" s="1">
        <f>_xlfn.AGGREGATE(7, 6, R51:R52)/SQRT(COUNT(R51:R52))</f>
        <v>109999999.99999999</v>
      </c>
      <c r="AB51" s="1">
        <v>24</v>
      </c>
      <c r="AC51" s="1">
        <v>6156</v>
      </c>
      <c r="AD51" s="1" t="s">
        <v>30</v>
      </c>
      <c r="AE51" s="1">
        <v>5</v>
      </c>
      <c r="AF51" s="1">
        <v>2</v>
      </c>
      <c r="AG51" s="1">
        <v>0</v>
      </c>
      <c r="AH51">
        <f t="shared" si="30"/>
        <v>545000000</v>
      </c>
      <c r="AI51" s="3">
        <f>_xlfn.AGGREGATE(1, 6, AM14,AM19,AM24)</f>
        <v>0.13999405292893249</v>
      </c>
      <c r="AJ51" s="3">
        <f>SQRT(AN14^2+AN19^2+AN24^2)/3</f>
        <v>6.9569006102208966E-2</v>
      </c>
      <c r="AK51" s="1">
        <f t="shared" si="28"/>
        <v>0.86000594707106748</v>
      </c>
      <c r="AL51" s="3">
        <f>_xlfn.AGGREGATE(7, 7, AM14,AM19,AM24)</f>
        <v>0.16849975890937732</v>
      </c>
      <c r="AM51" s="1">
        <f t="shared" si="29"/>
        <v>5.6166586303125772E-2</v>
      </c>
    </row>
    <row r="52" spans="1:39" x14ac:dyDescent="0.35">
      <c r="A52" s="1">
        <v>24</v>
      </c>
      <c r="B52" s="1" t="s">
        <v>45</v>
      </c>
      <c r="C52" s="1" t="s">
        <v>30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 t="s">
        <v>41</v>
      </c>
      <c r="J52" s="1" t="s">
        <v>41</v>
      </c>
      <c r="K52" s="1">
        <v>115</v>
      </c>
      <c r="L52" s="1">
        <v>17</v>
      </c>
      <c r="M52" s="1">
        <v>2</v>
      </c>
      <c r="N52" s="1">
        <v>0</v>
      </c>
      <c r="P52" s="1" t="e">
        <f t="shared" si="22"/>
        <v>#VALUE!</v>
      </c>
      <c r="Q52" s="1" t="e">
        <f t="shared" si="23"/>
        <v>#VALUE!</v>
      </c>
      <c r="R52" s="1">
        <f t="shared" si="24"/>
        <v>1150000000</v>
      </c>
      <c r="S52" s="1">
        <f t="shared" si="25"/>
        <v>1700000000</v>
      </c>
      <c r="T52" s="1">
        <f t="shared" si="26"/>
        <v>2000000000</v>
      </c>
      <c r="U52" s="1">
        <f t="shared" si="27"/>
        <v>0</v>
      </c>
      <c r="W52" s="1">
        <f t="shared" si="5"/>
        <v>1212500000</v>
      </c>
      <c r="AB52" s="1">
        <v>24</v>
      </c>
      <c r="AC52" s="1">
        <v>6156</v>
      </c>
      <c r="AD52" s="1" t="s">
        <v>30</v>
      </c>
      <c r="AE52" s="1">
        <v>5</v>
      </c>
      <c r="AF52" s="1">
        <v>2</v>
      </c>
      <c r="AG52" s="1">
        <v>2</v>
      </c>
      <c r="AH52">
        <f t="shared" si="30"/>
        <v>603333333.33333337</v>
      </c>
      <c r="AI52" s="3">
        <f>_xlfn.AGGREGATE(1, 6, AM15,AM20,AM25)</f>
        <v>0.42087917363988042</v>
      </c>
      <c r="AJ52" s="3">
        <f>SQRT(AN15^2+AN20^2+AN25^2)/3</f>
        <v>8.4309402296496125E-2</v>
      </c>
      <c r="AK52" s="1">
        <f t="shared" si="28"/>
        <v>0.57912082636011952</v>
      </c>
      <c r="AL52" s="3">
        <f>_xlfn.AGGREGATE(7, 7, AM15,AM20,AM25)</f>
        <v>2.3069794248632886E-2</v>
      </c>
      <c r="AM52" s="1">
        <f t="shared" si="29"/>
        <v>7.6899314162109621E-3</v>
      </c>
    </row>
    <row r="53" spans="1:39" x14ac:dyDescent="0.35">
      <c r="A53" s="1">
        <v>24</v>
      </c>
      <c r="B53" s="1" t="s">
        <v>45</v>
      </c>
      <c r="C53" s="1" t="s">
        <v>30</v>
      </c>
      <c r="D53" s="1">
        <v>5</v>
      </c>
      <c r="E53" s="1">
        <v>0</v>
      </c>
      <c r="F53" s="1">
        <v>0</v>
      </c>
      <c r="G53" s="1">
        <v>1</v>
      </c>
      <c r="H53" s="1">
        <v>1</v>
      </c>
      <c r="I53" s="1" t="s">
        <v>41</v>
      </c>
      <c r="J53" s="1" t="s">
        <v>41</v>
      </c>
      <c r="K53" s="1">
        <v>85</v>
      </c>
      <c r="L53" s="1">
        <v>7</v>
      </c>
      <c r="M53" s="1">
        <v>1</v>
      </c>
      <c r="N53" s="1">
        <v>0</v>
      </c>
      <c r="P53" s="1" t="e">
        <f t="shared" si="22"/>
        <v>#VALUE!</v>
      </c>
      <c r="Q53" s="1" t="e">
        <f t="shared" si="23"/>
        <v>#VALUE!</v>
      </c>
      <c r="R53" s="1">
        <f t="shared" si="24"/>
        <v>850000000</v>
      </c>
      <c r="S53" s="1">
        <f t="shared" si="25"/>
        <v>700000000</v>
      </c>
      <c r="T53" s="1">
        <f t="shared" si="26"/>
        <v>1000000000</v>
      </c>
      <c r="U53" s="1">
        <f t="shared" si="27"/>
        <v>0</v>
      </c>
      <c r="W53" s="1">
        <f t="shared" si="5"/>
        <v>637500000</v>
      </c>
      <c r="X53" s="1">
        <f>_xlfn.AGGREGATE(1, 6, P53:U54)</f>
        <v>756250000</v>
      </c>
      <c r="Y53" s="1">
        <f>_xlfn.AGGREGATE(1, 6, R53:R54)</f>
        <v>825000000</v>
      </c>
      <c r="Z53" s="1">
        <f>_xlfn.AGGREGATE(7, 6, R53:R54)/SQRT(COUNT(R53:R54))</f>
        <v>25000000</v>
      </c>
      <c r="AB53" s="1">
        <v>24</v>
      </c>
      <c r="AC53" s="1">
        <v>6156</v>
      </c>
      <c r="AD53" s="1" t="s">
        <v>30</v>
      </c>
      <c r="AE53" s="1">
        <v>5</v>
      </c>
      <c r="AF53" s="1">
        <v>2</v>
      </c>
      <c r="AG53" s="1">
        <v>4</v>
      </c>
      <c r="AH53">
        <f t="shared" si="30"/>
        <v>473333333.33333331</v>
      </c>
      <c r="AI53" s="3">
        <f>_xlfn.AGGREGATE(1, 6, AM16,AM21,AM26)</f>
        <v>0.44417077175697867</v>
      </c>
      <c r="AJ53" s="3">
        <f>SQRT(AN16^2+AN21^2+AN26^2)/3</f>
        <v>0.10148577292409998</v>
      </c>
      <c r="AK53" s="1">
        <f t="shared" si="28"/>
        <v>0.55582922824302128</v>
      </c>
      <c r="AL53" s="3">
        <f>_xlfn.AGGREGATE(7, 7, AM16,AM21,AM26)</f>
        <v>0.12506115695159359</v>
      </c>
      <c r="AM53" s="1">
        <f t="shared" si="29"/>
        <v>4.168705231719786E-2</v>
      </c>
    </row>
    <row r="54" spans="1:39" x14ac:dyDescent="0.35">
      <c r="A54" s="1">
        <v>24</v>
      </c>
      <c r="B54" s="1" t="s">
        <v>45</v>
      </c>
      <c r="C54" s="1" t="s">
        <v>30</v>
      </c>
      <c r="D54" s="1">
        <v>5</v>
      </c>
      <c r="E54" s="1">
        <v>0</v>
      </c>
      <c r="F54" s="1">
        <v>0</v>
      </c>
      <c r="G54" s="1">
        <v>1</v>
      </c>
      <c r="H54" s="1">
        <v>2</v>
      </c>
      <c r="I54" s="1" t="s">
        <v>41</v>
      </c>
      <c r="J54" s="1" t="s">
        <v>41</v>
      </c>
      <c r="K54" s="1">
        <v>80</v>
      </c>
      <c r="L54" s="1">
        <v>7</v>
      </c>
      <c r="M54" s="1">
        <v>2</v>
      </c>
      <c r="N54" s="1">
        <v>0</v>
      </c>
      <c r="P54" s="1" t="e">
        <f t="shared" si="22"/>
        <v>#VALUE!</v>
      </c>
      <c r="Q54" s="1" t="e">
        <f t="shared" si="23"/>
        <v>#VALUE!</v>
      </c>
      <c r="R54" s="1">
        <f t="shared" si="24"/>
        <v>800000000</v>
      </c>
      <c r="S54" s="1">
        <f t="shared" si="25"/>
        <v>700000000</v>
      </c>
      <c r="T54" s="1">
        <f t="shared" si="26"/>
        <v>2000000000</v>
      </c>
      <c r="U54" s="1">
        <f t="shared" si="27"/>
        <v>0</v>
      </c>
      <c r="W54" s="1">
        <f t="shared" si="5"/>
        <v>875000000</v>
      </c>
      <c r="AB54" s="1">
        <v>24</v>
      </c>
      <c r="AC54" s="1" t="s">
        <v>45</v>
      </c>
      <c r="AD54" s="1" t="s">
        <v>30</v>
      </c>
      <c r="AE54" s="1">
        <v>0</v>
      </c>
      <c r="AF54" s="1">
        <v>0</v>
      </c>
      <c r="AG54" s="1">
        <v>0</v>
      </c>
      <c r="AH54">
        <f>_xlfn.AGGREGATE(1, 6, AI27,AI32,AI37)</f>
        <v>1380000000</v>
      </c>
      <c r="AI54" s="3">
        <f>_xlfn.AGGREGATE(1, 6, AM27,AM32,AM37)</f>
        <v>0.849197147458017</v>
      </c>
      <c r="AJ54" s="3">
        <f>SQRT(AN27^2+AN32^2+AN37^2)/3</f>
        <v>4.5955936648926617E-2</v>
      </c>
      <c r="AK54" s="1">
        <f t="shared" si="28"/>
        <v>0.150802852541983</v>
      </c>
      <c r="AL54" s="3">
        <f>_xlfn.AGGREGATE(7, 7, AM27,AM32,AM37)</f>
        <v>2.0903262162075577E-2</v>
      </c>
      <c r="AM54" s="1">
        <f t="shared" si="29"/>
        <v>6.9677540540251928E-3</v>
      </c>
    </row>
    <row r="55" spans="1:39" x14ac:dyDescent="0.35">
      <c r="A55" s="1">
        <v>24</v>
      </c>
      <c r="B55" s="1" t="s">
        <v>45</v>
      </c>
      <c r="C55" s="1" t="s">
        <v>30</v>
      </c>
      <c r="D55" s="1">
        <v>5</v>
      </c>
      <c r="E55" s="1">
        <v>2</v>
      </c>
      <c r="F55" s="1">
        <v>0</v>
      </c>
      <c r="G55" s="1">
        <v>1</v>
      </c>
      <c r="H55" s="1">
        <v>1</v>
      </c>
      <c r="I55" s="1" t="s">
        <v>41</v>
      </c>
      <c r="J55" s="1" t="s">
        <v>41</v>
      </c>
      <c r="K55" s="1">
        <v>54</v>
      </c>
      <c r="L55" s="1">
        <v>9</v>
      </c>
      <c r="M55" s="1">
        <v>2</v>
      </c>
      <c r="N55" s="1">
        <v>0</v>
      </c>
      <c r="P55" s="1" t="e">
        <f t="shared" si="22"/>
        <v>#VALUE!</v>
      </c>
      <c r="Q55" s="1" t="e">
        <f t="shared" si="23"/>
        <v>#VALUE!</v>
      </c>
      <c r="R55" s="1">
        <f t="shared" si="24"/>
        <v>540000000</v>
      </c>
      <c r="S55" s="1">
        <f t="shared" si="25"/>
        <v>900000000</v>
      </c>
      <c r="T55" s="1">
        <f t="shared" si="26"/>
        <v>2000000000</v>
      </c>
      <c r="U55" s="1">
        <f t="shared" si="27"/>
        <v>0</v>
      </c>
      <c r="W55" s="1">
        <f t="shared" si="5"/>
        <v>860000000</v>
      </c>
      <c r="X55" s="1">
        <f>_xlfn.AGGREGATE(1, 6, P55:U56)</f>
        <v>721250000</v>
      </c>
      <c r="Y55" s="1">
        <f>_xlfn.AGGREGATE(1, 6, R55:R56)</f>
        <v>585000000</v>
      </c>
      <c r="Z55" s="1">
        <f>_xlfn.AGGREGATE(7, 6, R55:R56)/SQRT(COUNT(R55:R56))</f>
        <v>45000000</v>
      </c>
      <c r="AB55" s="1">
        <v>24</v>
      </c>
      <c r="AC55" s="1" t="s">
        <v>45</v>
      </c>
      <c r="AD55" s="1" t="s">
        <v>30</v>
      </c>
      <c r="AE55" s="1">
        <v>5</v>
      </c>
      <c r="AF55" s="1">
        <v>0</v>
      </c>
      <c r="AG55" s="1">
        <v>0</v>
      </c>
      <c r="AH55">
        <f t="shared" ref="AH55:AH58" si="31">_xlfn.AGGREGATE(1, 6, AI28,AI33,AI38)</f>
        <v>973333333.33333337</v>
      </c>
      <c r="AI55" s="3">
        <f>_xlfn.AGGREGATE(1, 6, AM28,AM33,AM38)</f>
        <v>0.31171266631068389</v>
      </c>
      <c r="AJ55" s="3">
        <f>SQRT(AN28^2+AN33^2+AN38^2)/3</f>
        <v>4.239410692801792E-2</v>
      </c>
      <c r="AK55" s="1">
        <f t="shared" si="28"/>
        <v>0.68828733368931605</v>
      </c>
      <c r="AL55" s="3">
        <f>_xlfn.AGGREGATE(7, 7, AM28,AM33,AM38)</f>
        <v>0.22918172170850304</v>
      </c>
      <c r="AM55" s="1">
        <f t="shared" si="29"/>
        <v>7.639390723616768E-2</v>
      </c>
    </row>
    <row r="56" spans="1:39" x14ac:dyDescent="0.35">
      <c r="A56" s="1">
        <v>24</v>
      </c>
      <c r="B56" s="1" t="s">
        <v>45</v>
      </c>
      <c r="C56" s="1" t="s">
        <v>30</v>
      </c>
      <c r="D56" s="1">
        <v>5</v>
      </c>
      <c r="E56" s="1">
        <v>2</v>
      </c>
      <c r="F56" s="1">
        <v>0</v>
      </c>
      <c r="G56" s="1">
        <v>1</v>
      </c>
      <c r="H56" s="1">
        <v>2</v>
      </c>
      <c r="I56" s="1" t="s">
        <v>41</v>
      </c>
      <c r="J56" s="1" t="s">
        <v>41</v>
      </c>
      <c r="K56" s="1">
        <v>63</v>
      </c>
      <c r="L56" s="1">
        <v>7</v>
      </c>
      <c r="M56" s="1">
        <v>1</v>
      </c>
      <c r="N56" s="1">
        <v>0</v>
      </c>
      <c r="P56" s="1" t="e">
        <f t="shared" si="22"/>
        <v>#VALUE!</v>
      </c>
      <c r="Q56" s="1" t="e">
        <f t="shared" si="23"/>
        <v>#VALUE!</v>
      </c>
      <c r="R56" s="1">
        <f t="shared" si="24"/>
        <v>630000000</v>
      </c>
      <c r="S56" s="1">
        <f t="shared" si="25"/>
        <v>700000000</v>
      </c>
      <c r="T56" s="1">
        <f t="shared" si="26"/>
        <v>1000000000</v>
      </c>
      <c r="U56" s="1">
        <f t="shared" si="27"/>
        <v>0</v>
      </c>
      <c r="W56" s="1">
        <f t="shared" si="5"/>
        <v>582500000</v>
      </c>
      <c r="AB56" s="1">
        <v>24</v>
      </c>
      <c r="AC56" s="1" t="s">
        <v>45</v>
      </c>
      <c r="AD56" s="1" t="s">
        <v>30</v>
      </c>
      <c r="AE56" s="1">
        <v>5</v>
      </c>
      <c r="AF56" s="1">
        <v>2</v>
      </c>
      <c r="AG56" s="1">
        <v>0</v>
      </c>
      <c r="AH56">
        <f t="shared" si="31"/>
        <v>645000000</v>
      </c>
      <c r="AI56" s="3">
        <f>_xlfn.AGGREGATE(1, 6, AM29,AM34,AM39)</f>
        <v>0.11767584995931453</v>
      </c>
      <c r="AJ56" s="3">
        <f>SQRT(AN29^2+AN34^2+AN39^2)/3</f>
        <v>4.4157930567865523E-2</v>
      </c>
      <c r="AK56" s="1">
        <f t="shared" si="28"/>
        <v>0.88232415004068543</v>
      </c>
      <c r="AL56" s="3">
        <f>_xlfn.AGGREGATE(7, 7, AM29,AM34,AM39)</f>
        <v>7.3620962788677524E-2</v>
      </c>
      <c r="AM56" s="1">
        <f t="shared" si="29"/>
        <v>2.4540320929559174E-2</v>
      </c>
    </row>
    <row r="57" spans="1:39" x14ac:dyDescent="0.35">
      <c r="A57" s="1">
        <v>24</v>
      </c>
      <c r="B57" s="1" t="s">
        <v>45</v>
      </c>
      <c r="C57" s="1" t="s">
        <v>30</v>
      </c>
      <c r="D57" s="1">
        <v>5</v>
      </c>
      <c r="E57" s="1">
        <v>2</v>
      </c>
      <c r="F57" s="1">
        <v>2</v>
      </c>
      <c r="G57" s="1">
        <v>1</v>
      </c>
      <c r="H57" s="1">
        <v>1</v>
      </c>
      <c r="I57" s="1" t="s">
        <v>41</v>
      </c>
      <c r="J57" s="1" t="s">
        <v>41</v>
      </c>
      <c r="K57" s="1">
        <v>43</v>
      </c>
      <c r="L57" s="1">
        <v>5</v>
      </c>
      <c r="M57" s="1">
        <v>0</v>
      </c>
      <c r="N57" s="1">
        <v>0</v>
      </c>
      <c r="P57" s="1" t="e">
        <f t="shared" si="22"/>
        <v>#VALUE!</v>
      </c>
      <c r="Q57" s="1" t="e">
        <f t="shared" si="23"/>
        <v>#VALUE!</v>
      </c>
      <c r="R57" s="1">
        <f t="shared" si="24"/>
        <v>430000000</v>
      </c>
      <c r="S57" s="1">
        <f t="shared" si="25"/>
        <v>500000000</v>
      </c>
      <c r="T57" s="1">
        <f t="shared" si="26"/>
        <v>0</v>
      </c>
      <c r="U57" s="1">
        <f t="shared" si="27"/>
        <v>0</v>
      </c>
      <c r="W57" s="1">
        <f t="shared" si="5"/>
        <v>232500000</v>
      </c>
      <c r="X57" s="1">
        <f>_xlfn.AGGREGATE(1, 6, P57:U58)</f>
        <v>605000000</v>
      </c>
      <c r="Y57" s="1">
        <f>_xlfn.AGGREGATE(1, 6, R57:R58)</f>
        <v>420000000</v>
      </c>
      <c r="Z57" s="1">
        <f>_xlfn.AGGREGATE(7, 6, R57:R58)/SQRT(COUNT(R57:R58))</f>
        <v>9999999.9999999981</v>
      </c>
      <c r="AB57" s="1">
        <v>24</v>
      </c>
      <c r="AC57" s="1" t="s">
        <v>45</v>
      </c>
      <c r="AD57" s="1" t="s">
        <v>30</v>
      </c>
      <c r="AE57" s="1">
        <v>5</v>
      </c>
      <c r="AF57" s="1">
        <v>2</v>
      </c>
      <c r="AG57" s="1">
        <v>2</v>
      </c>
      <c r="AH57">
        <f t="shared" si="31"/>
        <v>488333333.33333331</v>
      </c>
      <c r="AI57" s="3">
        <f>_xlfn.AGGREGATE(1, 6, AM30,AM35,AM40)</f>
        <v>0.41992481203007515</v>
      </c>
      <c r="AJ57" s="3">
        <f>SQRT(AN30^2+AN35^2+AN40^2)/3</f>
        <v>4.8415764917092013E-2</v>
      </c>
      <c r="AK57" s="1">
        <f t="shared" si="28"/>
        <v>0.58007518796992485</v>
      </c>
      <c r="AL57" s="3">
        <f>_xlfn.AGGREGATE(7, 7, AM30,AM35,AM40)</f>
        <v>0.23138727027169992</v>
      </c>
      <c r="AM57" s="1">
        <f>AL57/3</f>
        <v>7.7129090090566635E-2</v>
      </c>
    </row>
    <row r="58" spans="1:39" x14ac:dyDescent="0.35">
      <c r="A58" s="1">
        <v>24</v>
      </c>
      <c r="B58" s="1" t="s">
        <v>45</v>
      </c>
      <c r="C58" s="1" t="s">
        <v>30</v>
      </c>
      <c r="D58" s="1">
        <v>5</v>
      </c>
      <c r="E58" s="1">
        <v>2</v>
      </c>
      <c r="F58" s="1">
        <v>2</v>
      </c>
      <c r="G58" s="1">
        <v>1</v>
      </c>
      <c r="H58" s="1">
        <v>2</v>
      </c>
      <c r="I58" s="1" t="s">
        <v>41</v>
      </c>
      <c r="J58" s="1" t="s">
        <v>41</v>
      </c>
      <c r="K58" s="1">
        <v>41</v>
      </c>
      <c r="L58" s="1">
        <v>5</v>
      </c>
      <c r="M58" s="1">
        <v>3</v>
      </c>
      <c r="N58" s="1">
        <v>0</v>
      </c>
      <c r="P58" s="1" t="e">
        <f t="shared" si="22"/>
        <v>#VALUE!</v>
      </c>
      <c r="Q58" s="1" t="e">
        <f t="shared" si="23"/>
        <v>#VALUE!</v>
      </c>
      <c r="R58" s="1">
        <f t="shared" si="24"/>
        <v>410000000</v>
      </c>
      <c r="S58" s="1">
        <f t="shared" si="25"/>
        <v>500000000</v>
      </c>
      <c r="T58" s="1">
        <f t="shared" si="26"/>
        <v>3000000000</v>
      </c>
      <c r="U58" s="1">
        <f t="shared" si="27"/>
        <v>0</v>
      </c>
      <c r="W58" s="1">
        <f t="shared" si="5"/>
        <v>977500000</v>
      </c>
      <c r="AB58" s="1">
        <v>24</v>
      </c>
      <c r="AC58" s="1" t="s">
        <v>45</v>
      </c>
      <c r="AD58" s="1" t="s">
        <v>30</v>
      </c>
      <c r="AE58" s="1">
        <v>5</v>
      </c>
      <c r="AF58" s="1">
        <v>2</v>
      </c>
      <c r="AG58" s="1">
        <v>4</v>
      </c>
      <c r="AH58">
        <f t="shared" si="31"/>
        <v>511666666.66666669</v>
      </c>
      <c r="AI58" s="3">
        <f>_xlfn.AGGREGATE(1, 6, AM31,AM36,AM41)</f>
        <v>0.2204808049572711</v>
      </c>
      <c r="AJ58" s="3">
        <f>SQRT(AN31^2+AN36^2+AN41^2)/3</f>
        <v>0.10839397488771912</v>
      </c>
      <c r="AK58" s="1">
        <f t="shared" si="28"/>
        <v>0.77951919504272893</v>
      </c>
      <c r="AL58" s="3">
        <f>_xlfn.AGGREGATE(7, 7, AM31,AM36,AM41)</f>
        <v>2.2448217265759313E-2</v>
      </c>
      <c r="AM58" s="1">
        <f t="shared" si="29"/>
        <v>7.4827390885864381E-3</v>
      </c>
    </row>
    <row r="59" spans="1:39" x14ac:dyDescent="0.35">
      <c r="A59" s="1">
        <v>24</v>
      </c>
      <c r="B59" s="1" t="s">
        <v>45</v>
      </c>
      <c r="C59" s="1" t="s">
        <v>30</v>
      </c>
      <c r="D59" s="1">
        <v>5</v>
      </c>
      <c r="E59" s="1">
        <v>2</v>
      </c>
      <c r="F59" s="1">
        <v>4</v>
      </c>
      <c r="G59" s="1">
        <v>1</v>
      </c>
      <c r="H59" s="1">
        <v>1</v>
      </c>
      <c r="I59" s="1" t="s">
        <v>41</v>
      </c>
      <c r="J59" s="1" t="s">
        <v>41</v>
      </c>
      <c r="K59" s="1">
        <v>65</v>
      </c>
      <c r="L59" s="1">
        <v>7</v>
      </c>
      <c r="M59" s="1">
        <v>1</v>
      </c>
      <c r="N59" s="1">
        <v>0</v>
      </c>
      <c r="P59" s="1" t="e">
        <f t="shared" si="22"/>
        <v>#VALUE!</v>
      </c>
      <c r="Q59" s="1" t="e">
        <f t="shared" si="23"/>
        <v>#VALUE!</v>
      </c>
      <c r="R59" s="1">
        <f t="shared" si="24"/>
        <v>650000000</v>
      </c>
      <c r="S59" s="1">
        <f t="shared" si="25"/>
        <v>700000000</v>
      </c>
      <c r="T59" s="1">
        <f t="shared" si="26"/>
        <v>1000000000</v>
      </c>
      <c r="U59" s="1">
        <f t="shared" si="27"/>
        <v>0</v>
      </c>
      <c r="W59" s="1">
        <f t="shared" si="5"/>
        <v>587500000</v>
      </c>
      <c r="X59" s="1">
        <f>_xlfn.AGGREGATE(1, 6, P59:U60)</f>
        <v>521250000</v>
      </c>
      <c r="Y59" s="1">
        <f>_xlfn.AGGREGATE(1, 6, R59:R60)</f>
        <v>685000000</v>
      </c>
      <c r="Z59" s="1">
        <f>_xlfn.AGGREGATE(7, 6, R59:R60)/SQRT(COUNT(R59:R60))</f>
        <v>35000000</v>
      </c>
    </row>
    <row r="60" spans="1:39" x14ac:dyDescent="0.35">
      <c r="A60" s="1">
        <v>24</v>
      </c>
      <c r="B60" s="1" t="s">
        <v>45</v>
      </c>
      <c r="C60" s="1" t="s">
        <v>30</v>
      </c>
      <c r="D60" s="1">
        <v>5</v>
      </c>
      <c r="E60" s="1">
        <v>2</v>
      </c>
      <c r="F60" s="1">
        <v>4</v>
      </c>
      <c r="G60" s="1">
        <v>1</v>
      </c>
      <c r="H60" s="1">
        <v>2</v>
      </c>
      <c r="I60" s="1" t="s">
        <v>41</v>
      </c>
      <c r="J60" s="1" t="s">
        <v>41</v>
      </c>
      <c r="K60" s="1">
        <v>72</v>
      </c>
      <c r="L60" s="1">
        <v>11</v>
      </c>
      <c r="M60" s="1">
        <v>0</v>
      </c>
      <c r="N60" s="1">
        <v>0</v>
      </c>
      <c r="P60" s="1" t="e">
        <f t="shared" si="22"/>
        <v>#VALUE!</v>
      </c>
      <c r="Q60" s="1" t="e">
        <f t="shared" si="23"/>
        <v>#VALUE!</v>
      </c>
      <c r="R60" s="1">
        <f t="shared" si="24"/>
        <v>720000000</v>
      </c>
      <c r="S60" s="1">
        <f t="shared" si="25"/>
        <v>1100000000</v>
      </c>
      <c r="T60" s="1">
        <f t="shared" si="26"/>
        <v>0</v>
      </c>
      <c r="U60" s="1">
        <f t="shared" si="27"/>
        <v>0</v>
      </c>
      <c r="W60" s="1">
        <f t="shared" si="5"/>
        <v>455000000</v>
      </c>
    </row>
    <row r="61" spans="1:39" x14ac:dyDescent="0.35">
      <c r="A61" s="1">
        <v>24</v>
      </c>
      <c r="B61" s="1" t="s">
        <v>45</v>
      </c>
      <c r="C61" s="1" t="s">
        <v>30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 t="s">
        <v>41</v>
      </c>
      <c r="J61" s="1" t="s">
        <v>41</v>
      </c>
      <c r="K61" s="1">
        <v>156</v>
      </c>
      <c r="L61" s="1">
        <v>21</v>
      </c>
      <c r="M61" s="1">
        <v>1</v>
      </c>
      <c r="N61" s="1">
        <v>0</v>
      </c>
      <c r="P61" s="1" t="e">
        <f t="shared" si="22"/>
        <v>#VALUE!</v>
      </c>
      <c r="Q61" s="1" t="e">
        <f t="shared" si="23"/>
        <v>#VALUE!</v>
      </c>
      <c r="R61" s="1">
        <f t="shared" si="24"/>
        <v>1560000000</v>
      </c>
      <c r="S61" s="1">
        <f t="shared" si="25"/>
        <v>2100000000</v>
      </c>
      <c r="T61" s="1">
        <f t="shared" si="26"/>
        <v>1000000000</v>
      </c>
      <c r="U61" s="1">
        <f t="shared" si="27"/>
        <v>0</v>
      </c>
      <c r="W61" s="1">
        <f t="shared" si="5"/>
        <v>1165000000</v>
      </c>
      <c r="X61" s="1">
        <f>_xlfn.AGGREGATE(1, 6, P61:U62)</f>
        <v>2512500000</v>
      </c>
      <c r="Y61" s="1">
        <f>_xlfn.AGGREGATE(1, 6, R61:R62)</f>
        <v>1500000000</v>
      </c>
      <c r="Z61" s="1">
        <f>_xlfn.AGGREGATE(7, 6, R61:R62)/SQRT(COUNT(R61:R62))</f>
        <v>59999999.999999993</v>
      </c>
    </row>
    <row r="62" spans="1:39" x14ac:dyDescent="0.35">
      <c r="A62" s="1">
        <v>24</v>
      </c>
      <c r="B62" s="1" t="s">
        <v>45</v>
      </c>
      <c r="C62" s="1" t="s">
        <v>30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 t="s">
        <v>41</v>
      </c>
      <c r="J62" s="1" t="s">
        <v>41</v>
      </c>
      <c r="K62" s="1">
        <v>144</v>
      </c>
      <c r="L62" s="1">
        <v>20</v>
      </c>
      <c r="M62" s="1">
        <v>2</v>
      </c>
      <c r="N62" s="1">
        <v>1</v>
      </c>
      <c r="P62" s="1" t="e">
        <f t="shared" si="22"/>
        <v>#VALUE!</v>
      </c>
      <c r="Q62" s="1" t="e">
        <f t="shared" si="23"/>
        <v>#VALUE!</v>
      </c>
      <c r="R62" s="1">
        <f t="shared" si="24"/>
        <v>1440000000</v>
      </c>
      <c r="S62" s="1">
        <f t="shared" si="25"/>
        <v>2000000000</v>
      </c>
      <c r="T62" s="1">
        <f t="shared" si="26"/>
        <v>2000000000</v>
      </c>
      <c r="U62" s="1">
        <f t="shared" si="27"/>
        <v>10000000000</v>
      </c>
      <c r="W62" s="1">
        <f t="shared" si="5"/>
        <v>3860000000</v>
      </c>
    </row>
    <row r="63" spans="1:39" x14ac:dyDescent="0.35">
      <c r="A63" s="1">
        <v>24</v>
      </c>
      <c r="B63" s="1" t="s">
        <v>45</v>
      </c>
      <c r="C63" s="1" t="s">
        <v>30</v>
      </c>
      <c r="D63" s="1">
        <v>5</v>
      </c>
      <c r="E63" s="1">
        <v>0</v>
      </c>
      <c r="F63" s="1">
        <v>0</v>
      </c>
      <c r="G63" s="1">
        <v>2</v>
      </c>
      <c r="H63" s="1">
        <v>1</v>
      </c>
      <c r="I63" s="1" t="s">
        <v>41</v>
      </c>
      <c r="J63" s="1" t="s">
        <v>41</v>
      </c>
      <c r="K63" s="1">
        <v>100</v>
      </c>
      <c r="L63" s="1">
        <v>9</v>
      </c>
      <c r="M63" s="1">
        <v>0</v>
      </c>
      <c r="N63" s="1">
        <v>0</v>
      </c>
      <c r="P63" s="1" t="e">
        <f t="shared" si="22"/>
        <v>#VALUE!</v>
      </c>
      <c r="Q63" s="1" t="e">
        <f t="shared" si="23"/>
        <v>#VALUE!</v>
      </c>
      <c r="R63" s="1">
        <f t="shared" si="24"/>
        <v>1000000000</v>
      </c>
      <c r="S63" s="1">
        <f t="shared" si="25"/>
        <v>900000000</v>
      </c>
      <c r="T63" s="1">
        <f t="shared" si="26"/>
        <v>0</v>
      </c>
      <c r="U63" s="1">
        <f t="shared" si="27"/>
        <v>0</v>
      </c>
      <c r="W63" s="1">
        <f t="shared" si="5"/>
        <v>475000000</v>
      </c>
      <c r="X63" s="1">
        <f>_xlfn.AGGREGATE(1, 6, P63:U64)</f>
        <v>627500000</v>
      </c>
      <c r="Y63" s="1">
        <f>_xlfn.AGGREGATE(1, 6, R63:R64)</f>
        <v>960000000</v>
      </c>
      <c r="Z63" s="1">
        <f>_xlfn.AGGREGATE(7, 6, R63:R64)/SQRT(COUNT(R63:R64))</f>
        <v>39999999.999999993</v>
      </c>
    </row>
    <row r="64" spans="1:39" x14ac:dyDescent="0.35">
      <c r="A64" s="1">
        <v>24</v>
      </c>
      <c r="B64" s="1" t="s">
        <v>45</v>
      </c>
      <c r="C64" s="1" t="s">
        <v>30</v>
      </c>
      <c r="D64" s="1">
        <v>5</v>
      </c>
      <c r="E64" s="1">
        <v>0</v>
      </c>
      <c r="F64" s="1">
        <v>0</v>
      </c>
      <c r="G64" s="1">
        <v>2</v>
      </c>
      <c r="H64" s="1">
        <v>2</v>
      </c>
      <c r="I64" s="1" t="s">
        <v>41</v>
      </c>
      <c r="J64" s="1" t="s">
        <v>41</v>
      </c>
      <c r="K64" s="1">
        <v>92</v>
      </c>
      <c r="L64" s="1">
        <v>12</v>
      </c>
      <c r="M64" s="1">
        <v>1</v>
      </c>
      <c r="N64" s="1">
        <v>0</v>
      </c>
      <c r="P64" s="1" t="e">
        <f t="shared" si="22"/>
        <v>#VALUE!</v>
      </c>
      <c r="Q64" s="1" t="e">
        <f t="shared" si="23"/>
        <v>#VALUE!</v>
      </c>
      <c r="R64" s="1">
        <f t="shared" si="24"/>
        <v>920000000</v>
      </c>
      <c r="S64" s="1">
        <f t="shared" si="25"/>
        <v>1200000000</v>
      </c>
      <c r="T64" s="1">
        <f t="shared" si="26"/>
        <v>1000000000</v>
      </c>
      <c r="U64" s="1">
        <f t="shared" si="27"/>
        <v>0</v>
      </c>
      <c r="W64" s="1">
        <f t="shared" si="5"/>
        <v>780000000</v>
      </c>
      <c r="AH64" s="2"/>
    </row>
    <row r="65" spans="1:38" x14ac:dyDescent="0.35">
      <c r="A65" s="1">
        <v>24</v>
      </c>
      <c r="B65" s="1" t="s">
        <v>45</v>
      </c>
      <c r="C65" s="1" t="s">
        <v>30</v>
      </c>
      <c r="D65" s="1">
        <v>5</v>
      </c>
      <c r="E65" s="1">
        <v>2</v>
      </c>
      <c r="F65" s="1">
        <v>0</v>
      </c>
      <c r="G65" s="1">
        <v>2</v>
      </c>
      <c r="H65" s="1">
        <v>1</v>
      </c>
      <c r="I65" s="1" t="s">
        <v>41</v>
      </c>
      <c r="J65" s="1" t="s">
        <v>41</v>
      </c>
      <c r="K65" s="1">
        <v>67</v>
      </c>
      <c r="L65" s="1">
        <v>9</v>
      </c>
      <c r="M65" s="1">
        <v>0</v>
      </c>
      <c r="N65" s="1">
        <v>0</v>
      </c>
      <c r="P65" s="1" t="e">
        <f t="shared" si="22"/>
        <v>#VALUE!</v>
      </c>
      <c r="Q65" s="1" t="e">
        <f t="shared" si="23"/>
        <v>#VALUE!</v>
      </c>
      <c r="R65" s="1">
        <f t="shared" si="24"/>
        <v>670000000</v>
      </c>
      <c r="S65" s="1">
        <f t="shared" si="25"/>
        <v>900000000</v>
      </c>
      <c r="T65" s="1">
        <f t="shared" si="26"/>
        <v>0</v>
      </c>
      <c r="U65" s="1">
        <f t="shared" si="27"/>
        <v>0</v>
      </c>
      <c r="W65" s="1">
        <f t="shared" si="5"/>
        <v>392500000</v>
      </c>
      <c r="X65" s="1">
        <f>_xlfn.AGGREGATE(1, 6, P65:U66)</f>
        <v>378750000</v>
      </c>
      <c r="Y65" s="1">
        <f>_xlfn.AGGREGATE(1, 6, R65:R66)</f>
        <v>715000000</v>
      </c>
      <c r="Z65" s="1">
        <f>_xlfn.AGGREGATE(7, 6, R65:R66)/SQRT(COUNT(R65:R66))</f>
        <v>45000000</v>
      </c>
    </row>
    <row r="66" spans="1:38" x14ac:dyDescent="0.35">
      <c r="A66" s="1">
        <v>24</v>
      </c>
      <c r="B66" s="1" t="s">
        <v>45</v>
      </c>
      <c r="C66" s="1" t="s">
        <v>30</v>
      </c>
      <c r="D66" s="1">
        <v>5</v>
      </c>
      <c r="E66" s="1">
        <v>2</v>
      </c>
      <c r="F66" s="1">
        <v>0</v>
      </c>
      <c r="G66" s="1">
        <v>2</v>
      </c>
      <c r="H66" s="1">
        <v>2</v>
      </c>
      <c r="I66" s="1" t="s">
        <v>41</v>
      </c>
      <c r="J66" s="1" t="s">
        <v>41</v>
      </c>
      <c r="K66" s="1">
        <v>76</v>
      </c>
      <c r="L66" s="1">
        <v>7</v>
      </c>
      <c r="M66" s="1">
        <v>0</v>
      </c>
      <c r="N66" s="1">
        <v>0</v>
      </c>
      <c r="P66" s="1" t="e">
        <f t="shared" si="22"/>
        <v>#VALUE!</v>
      </c>
      <c r="Q66" s="1" t="e">
        <f t="shared" si="23"/>
        <v>#VALUE!</v>
      </c>
      <c r="R66" s="1">
        <f t="shared" si="24"/>
        <v>760000000</v>
      </c>
      <c r="S66" s="1">
        <f t="shared" si="25"/>
        <v>700000000</v>
      </c>
      <c r="T66" s="1">
        <f t="shared" si="26"/>
        <v>0</v>
      </c>
      <c r="U66" s="1">
        <f t="shared" si="27"/>
        <v>0</v>
      </c>
      <c r="W66" s="1">
        <f t="shared" si="5"/>
        <v>365000000</v>
      </c>
    </row>
    <row r="67" spans="1:38" x14ac:dyDescent="0.35">
      <c r="A67" s="1">
        <v>24</v>
      </c>
      <c r="B67" s="1" t="s">
        <v>45</v>
      </c>
      <c r="C67" s="1" t="s">
        <v>30</v>
      </c>
      <c r="D67" s="1">
        <v>5</v>
      </c>
      <c r="E67" s="1">
        <v>2</v>
      </c>
      <c r="F67" s="1">
        <v>2</v>
      </c>
      <c r="G67" s="1">
        <v>2</v>
      </c>
      <c r="H67" s="1">
        <v>1</v>
      </c>
      <c r="I67" s="1" t="s">
        <v>41</v>
      </c>
      <c r="J67" s="1" t="s">
        <v>41</v>
      </c>
      <c r="K67" s="1">
        <v>48</v>
      </c>
      <c r="L67" s="1">
        <v>2</v>
      </c>
      <c r="M67" s="1">
        <v>2</v>
      </c>
      <c r="N67" s="1">
        <v>0</v>
      </c>
      <c r="P67" s="1" t="e">
        <f t="shared" si="22"/>
        <v>#VALUE!</v>
      </c>
      <c r="Q67" s="1" t="e">
        <f t="shared" si="23"/>
        <v>#VALUE!</v>
      </c>
      <c r="R67" s="1">
        <f t="shared" si="24"/>
        <v>480000000</v>
      </c>
      <c r="S67" s="1">
        <f t="shared" si="25"/>
        <v>200000000</v>
      </c>
      <c r="T67" s="1">
        <f t="shared" si="26"/>
        <v>2000000000</v>
      </c>
      <c r="U67" s="1">
        <f t="shared" si="27"/>
        <v>0</v>
      </c>
      <c r="W67" s="1">
        <f t="shared" si="5"/>
        <v>670000000</v>
      </c>
      <c r="X67" s="1">
        <f>_xlfn.AGGREGATE(1, 6, P67:U68)</f>
        <v>606250000</v>
      </c>
      <c r="Y67" s="1">
        <f>_xlfn.AGGREGATE(1, 6, R67:R68)</f>
        <v>475000000</v>
      </c>
      <c r="Z67" s="1">
        <f>_xlfn.AGGREGATE(7, 6, R67:R68)/SQRT(COUNT(R67:R68))</f>
        <v>4999999.9999999991</v>
      </c>
      <c r="AG67" s="2"/>
    </row>
    <row r="68" spans="1:38" x14ac:dyDescent="0.35">
      <c r="A68" s="1">
        <v>24</v>
      </c>
      <c r="B68" s="1" t="s">
        <v>45</v>
      </c>
      <c r="C68" s="1" t="s">
        <v>30</v>
      </c>
      <c r="D68" s="1">
        <v>5</v>
      </c>
      <c r="E68" s="1">
        <v>2</v>
      </c>
      <c r="F68" s="1">
        <v>2</v>
      </c>
      <c r="G68" s="1">
        <v>2</v>
      </c>
      <c r="H68" s="1">
        <v>2</v>
      </c>
      <c r="I68" s="1" t="s">
        <v>41</v>
      </c>
      <c r="J68" s="1" t="s">
        <v>41</v>
      </c>
      <c r="K68" s="1">
        <v>47</v>
      </c>
      <c r="L68" s="1">
        <v>7</v>
      </c>
      <c r="M68" s="1">
        <v>1</v>
      </c>
      <c r="N68" s="1">
        <v>0</v>
      </c>
      <c r="P68" s="1" t="e">
        <f t="shared" si="22"/>
        <v>#VALUE!</v>
      </c>
      <c r="Q68" s="1" t="e">
        <f t="shared" si="23"/>
        <v>#VALUE!</v>
      </c>
      <c r="R68" s="1">
        <f t="shared" si="24"/>
        <v>470000000</v>
      </c>
      <c r="S68" s="1">
        <f t="shared" si="25"/>
        <v>700000000</v>
      </c>
      <c r="T68" s="1">
        <f t="shared" si="26"/>
        <v>1000000000</v>
      </c>
      <c r="U68" s="1">
        <f t="shared" si="27"/>
        <v>0</v>
      </c>
      <c r="W68" s="1">
        <f t="shared" si="5"/>
        <v>542500000</v>
      </c>
    </row>
    <row r="69" spans="1:38" x14ac:dyDescent="0.35">
      <c r="A69" s="1">
        <v>24</v>
      </c>
      <c r="B69" s="1" t="s">
        <v>45</v>
      </c>
      <c r="C69" s="1" t="s">
        <v>30</v>
      </c>
      <c r="D69" s="1">
        <v>5</v>
      </c>
      <c r="E69" s="1">
        <v>2</v>
      </c>
      <c r="F69" s="1">
        <v>4</v>
      </c>
      <c r="G69" s="1">
        <v>2</v>
      </c>
      <c r="H69" s="1">
        <v>1</v>
      </c>
      <c r="I69" s="1" t="s">
        <v>41</v>
      </c>
      <c r="J69" s="1" t="s">
        <v>41</v>
      </c>
      <c r="K69" s="1">
        <v>27</v>
      </c>
      <c r="L69" s="1">
        <v>6</v>
      </c>
      <c r="M69" s="1">
        <v>1</v>
      </c>
      <c r="N69" s="1">
        <v>0</v>
      </c>
      <c r="P69" s="1" t="e">
        <f t="shared" si="22"/>
        <v>#VALUE!</v>
      </c>
      <c r="Q69" s="1" t="e">
        <f t="shared" si="23"/>
        <v>#VALUE!</v>
      </c>
      <c r="R69" s="1">
        <f t="shared" si="24"/>
        <v>270000000</v>
      </c>
      <c r="S69" s="1">
        <f t="shared" si="25"/>
        <v>600000000</v>
      </c>
      <c r="T69" s="1">
        <f t="shared" si="26"/>
        <v>1000000000</v>
      </c>
      <c r="U69" s="1">
        <f t="shared" si="27"/>
        <v>0</v>
      </c>
      <c r="W69" s="1">
        <f t="shared" si="5"/>
        <v>467500000</v>
      </c>
      <c r="X69" s="1">
        <f>_xlfn.AGGREGATE(1, 6, P69:U70)</f>
        <v>310000000</v>
      </c>
      <c r="Y69" s="1">
        <f>_xlfn.AGGREGATE(1, 6, R69:R70)</f>
        <v>290000000</v>
      </c>
      <c r="Z69" s="1">
        <f>_xlfn.AGGREGATE(7, 6, R69:R70)/SQRT(COUNT(R69:R70))</f>
        <v>19999999.999999996</v>
      </c>
    </row>
    <row r="70" spans="1:38" x14ac:dyDescent="0.35">
      <c r="A70" s="1">
        <v>24</v>
      </c>
      <c r="B70" s="1" t="s">
        <v>45</v>
      </c>
      <c r="C70" s="1" t="s">
        <v>30</v>
      </c>
      <c r="D70" s="1">
        <v>5</v>
      </c>
      <c r="E70" s="1">
        <v>2</v>
      </c>
      <c r="F70" s="1">
        <v>4</v>
      </c>
      <c r="G70" s="1">
        <v>2</v>
      </c>
      <c r="H70" s="1">
        <v>2</v>
      </c>
      <c r="I70" s="1" t="s">
        <v>41</v>
      </c>
      <c r="J70" s="1" t="s">
        <v>41</v>
      </c>
      <c r="K70" s="1">
        <v>31</v>
      </c>
      <c r="L70" s="1">
        <v>3</v>
      </c>
      <c r="M70" s="1">
        <v>0</v>
      </c>
      <c r="N70" s="1">
        <v>0</v>
      </c>
      <c r="P70" s="1" t="e">
        <f t="shared" si="22"/>
        <v>#VALUE!</v>
      </c>
      <c r="Q70" s="1" t="e">
        <f t="shared" si="23"/>
        <v>#VALUE!</v>
      </c>
      <c r="R70" s="1">
        <f t="shared" si="24"/>
        <v>310000000</v>
      </c>
      <c r="S70" s="1">
        <f t="shared" si="25"/>
        <v>300000000</v>
      </c>
      <c r="T70" s="1">
        <f t="shared" si="26"/>
        <v>0</v>
      </c>
      <c r="U70" s="1">
        <f t="shared" si="27"/>
        <v>0</v>
      </c>
      <c r="W70" s="1">
        <f t="shared" ref="W70:W80" si="32">_xlfn.AGGREGATE(1, 6, P70:U70)</f>
        <v>152500000</v>
      </c>
    </row>
    <row r="71" spans="1:38" x14ac:dyDescent="0.35">
      <c r="A71" s="1">
        <v>24</v>
      </c>
      <c r="B71" s="1" t="s">
        <v>45</v>
      </c>
      <c r="C71" s="1" t="s">
        <v>30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 t="s">
        <v>41</v>
      </c>
      <c r="J71" s="1" t="s">
        <v>41</v>
      </c>
      <c r="K71" s="1">
        <v>134</v>
      </c>
      <c r="L71" s="1">
        <v>23</v>
      </c>
      <c r="M71" s="1">
        <v>4</v>
      </c>
      <c r="N71" s="1">
        <v>0</v>
      </c>
      <c r="P71" s="1" t="e">
        <f t="shared" si="22"/>
        <v>#VALUE!</v>
      </c>
      <c r="Q71" s="1" t="e">
        <f t="shared" si="23"/>
        <v>#VALUE!</v>
      </c>
      <c r="R71" s="1">
        <f t="shared" si="24"/>
        <v>1340000000</v>
      </c>
      <c r="S71" s="1">
        <f t="shared" si="25"/>
        <v>2300000000</v>
      </c>
      <c r="T71" s="1">
        <f t="shared" si="26"/>
        <v>4000000000</v>
      </c>
      <c r="U71" s="1">
        <f t="shared" si="27"/>
        <v>0</v>
      </c>
      <c r="W71" s="1">
        <f t="shared" si="32"/>
        <v>1910000000</v>
      </c>
      <c r="X71" s="1">
        <f>_xlfn.AGGREGATE(1, 6, P71:U72)</f>
        <v>1607500000</v>
      </c>
      <c r="Y71" s="1">
        <f>_xlfn.AGGREGATE(1, 6, R71:R72)</f>
        <v>1380000000</v>
      </c>
      <c r="Z71" s="1">
        <f>_xlfn.AGGREGATE(7, 6, R71:R72)/SQRT(COUNT(R71:R72))</f>
        <v>39999999.999999993</v>
      </c>
    </row>
    <row r="72" spans="1:38" x14ac:dyDescent="0.35">
      <c r="A72" s="1">
        <v>24</v>
      </c>
      <c r="B72" s="1" t="s">
        <v>45</v>
      </c>
      <c r="C72" s="1" t="s">
        <v>30</v>
      </c>
      <c r="D72" s="1">
        <v>0</v>
      </c>
      <c r="E72" s="1">
        <v>0</v>
      </c>
      <c r="F72" s="1">
        <v>0</v>
      </c>
      <c r="G72" s="1">
        <v>3</v>
      </c>
      <c r="H72" s="1">
        <v>2</v>
      </c>
      <c r="I72" s="1" t="s">
        <v>41</v>
      </c>
      <c r="J72" s="1" t="s">
        <v>41</v>
      </c>
      <c r="K72" s="1">
        <v>142</v>
      </c>
      <c r="L72" s="1">
        <v>18</v>
      </c>
      <c r="M72" s="1">
        <v>2</v>
      </c>
      <c r="N72" s="1">
        <v>0</v>
      </c>
      <c r="P72" s="1" t="e">
        <f t="shared" si="22"/>
        <v>#VALUE!</v>
      </c>
      <c r="Q72" s="1" t="e">
        <f t="shared" si="23"/>
        <v>#VALUE!</v>
      </c>
      <c r="R72" s="1">
        <f t="shared" si="24"/>
        <v>1420000000</v>
      </c>
      <c r="S72" s="1">
        <f t="shared" si="25"/>
        <v>1800000000</v>
      </c>
      <c r="T72" s="1">
        <f t="shared" si="26"/>
        <v>2000000000</v>
      </c>
      <c r="U72" s="1">
        <f t="shared" si="27"/>
        <v>0</v>
      </c>
      <c r="W72" s="1">
        <f t="shared" si="32"/>
        <v>1305000000</v>
      </c>
    </row>
    <row r="73" spans="1:38" x14ac:dyDescent="0.35">
      <c r="A73" s="1">
        <v>24</v>
      </c>
      <c r="B73" s="1" t="s">
        <v>45</v>
      </c>
      <c r="C73" s="1" t="s">
        <v>30</v>
      </c>
      <c r="D73" s="1">
        <v>5</v>
      </c>
      <c r="E73" s="1">
        <v>0</v>
      </c>
      <c r="F73" s="1">
        <v>0</v>
      </c>
      <c r="G73" s="1">
        <v>3</v>
      </c>
      <c r="H73" s="1">
        <v>1</v>
      </c>
      <c r="I73" s="1" t="s">
        <v>41</v>
      </c>
      <c r="J73" s="1" t="s">
        <v>41</v>
      </c>
      <c r="K73" s="1">
        <v>107</v>
      </c>
      <c r="L73" s="1">
        <v>11</v>
      </c>
      <c r="M73" s="1">
        <v>1</v>
      </c>
      <c r="N73" s="1">
        <v>0</v>
      </c>
      <c r="P73" s="1" t="e">
        <f t="shared" si="22"/>
        <v>#VALUE!</v>
      </c>
      <c r="Q73" s="1" t="e">
        <f t="shared" si="23"/>
        <v>#VALUE!</v>
      </c>
      <c r="R73" s="1">
        <f t="shared" si="24"/>
        <v>1070000000</v>
      </c>
      <c r="S73" s="1">
        <f t="shared" si="25"/>
        <v>1100000000</v>
      </c>
      <c r="T73" s="1">
        <f t="shared" si="26"/>
        <v>1000000000</v>
      </c>
      <c r="U73" s="1">
        <f t="shared" si="27"/>
        <v>0</v>
      </c>
      <c r="W73" s="1">
        <f t="shared" si="32"/>
        <v>792500000</v>
      </c>
      <c r="X73" s="1">
        <f>_xlfn.AGGREGATE(1, 6, P73:U74)</f>
        <v>1046250000</v>
      </c>
      <c r="Y73" s="1">
        <f>_xlfn.AGGREGATE(1, 6, R73:R74)</f>
        <v>1135000000</v>
      </c>
      <c r="Z73" s="1">
        <f>_xlfn.AGGREGATE(7, 6, R73:R74)/SQRT(COUNT(R73:R74))</f>
        <v>64999999.999999993</v>
      </c>
    </row>
    <row r="74" spans="1:38" x14ac:dyDescent="0.35">
      <c r="A74" s="1">
        <v>24</v>
      </c>
      <c r="B74" s="1" t="s">
        <v>45</v>
      </c>
      <c r="C74" s="1" t="s">
        <v>30</v>
      </c>
      <c r="D74" s="1">
        <v>5</v>
      </c>
      <c r="E74" s="1">
        <v>0</v>
      </c>
      <c r="F74" s="1">
        <v>0</v>
      </c>
      <c r="G74" s="1">
        <v>3</v>
      </c>
      <c r="H74" s="1">
        <v>2</v>
      </c>
      <c r="I74" s="1" t="s">
        <v>41</v>
      </c>
      <c r="J74" s="1" t="s">
        <v>41</v>
      </c>
      <c r="K74" s="1">
        <v>120</v>
      </c>
      <c r="L74" s="1">
        <v>10</v>
      </c>
      <c r="M74" s="1">
        <v>3</v>
      </c>
      <c r="N74" s="1">
        <v>0</v>
      </c>
      <c r="P74" s="1" t="e">
        <f t="shared" si="22"/>
        <v>#VALUE!</v>
      </c>
      <c r="Q74" s="1" t="e">
        <f t="shared" si="23"/>
        <v>#VALUE!</v>
      </c>
      <c r="R74" s="1">
        <f t="shared" si="24"/>
        <v>1200000000</v>
      </c>
      <c r="S74" s="1">
        <f t="shared" si="25"/>
        <v>1000000000</v>
      </c>
      <c r="T74" s="1">
        <f t="shared" si="26"/>
        <v>3000000000</v>
      </c>
      <c r="U74" s="1">
        <f t="shared" si="27"/>
        <v>0</v>
      </c>
      <c r="W74" s="1">
        <f t="shared" si="32"/>
        <v>1300000000</v>
      </c>
      <c r="AL74" s="2"/>
    </row>
    <row r="75" spans="1:38" x14ac:dyDescent="0.35">
      <c r="A75" s="1">
        <v>24</v>
      </c>
      <c r="B75" s="1" t="s">
        <v>45</v>
      </c>
      <c r="C75" s="1" t="s">
        <v>30</v>
      </c>
      <c r="D75" s="1">
        <v>5</v>
      </c>
      <c r="E75" s="1">
        <v>2</v>
      </c>
      <c r="F75" s="1">
        <v>0</v>
      </c>
      <c r="G75" s="1">
        <v>3</v>
      </c>
      <c r="H75" s="1">
        <v>1</v>
      </c>
      <c r="I75" s="1" t="s">
        <v>41</v>
      </c>
      <c r="J75" s="1" t="s">
        <v>41</v>
      </c>
      <c r="K75" s="1">
        <v>63</v>
      </c>
      <c r="L75" s="1">
        <v>6</v>
      </c>
      <c r="M75" s="1">
        <v>0</v>
      </c>
      <c r="N75" s="1">
        <v>0</v>
      </c>
      <c r="P75" s="1" t="e">
        <f t="shared" si="22"/>
        <v>#VALUE!</v>
      </c>
      <c r="Q75" s="1" t="e">
        <f t="shared" si="23"/>
        <v>#VALUE!</v>
      </c>
      <c r="R75" s="1">
        <f t="shared" si="24"/>
        <v>630000000</v>
      </c>
      <c r="S75" s="1">
        <f t="shared" si="25"/>
        <v>600000000</v>
      </c>
      <c r="T75" s="1">
        <f t="shared" si="26"/>
        <v>0</v>
      </c>
      <c r="U75" s="1">
        <f t="shared" si="27"/>
        <v>0</v>
      </c>
      <c r="W75" s="1">
        <f t="shared" si="32"/>
        <v>307500000</v>
      </c>
      <c r="X75" s="1">
        <f>_xlfn.AGGREGATE(1, 6, P75:U76)</f>
        <v>321250000</v>
      </c>
      <c r="Y75" s="1">
        <f>_xlfn.AGGREGATE(1, 6, R75:R76)</f>
        <v>635000000</v>
      </c>
      <c r="Z75" s="1">
        <f>_xlfn.AGGREGATE(7, 6, R75:R76)/SQRT(COUNT(R75:R76))</f>
        <v>4999999.9999999991</v>
      </c>
    </row>
    <row r="76" spans="1:38" x14ac:dyDescent="0.35">
      <c r="A76" s="1">
        <v>24</v>
      </c>
      <c r="B76" s="1" t="s">
        <v>45</v>
      </c>
      <c r="C76" s="1" t="s">
        <v>30</v>
      </c>
      <c r="D76" s="1">
        <v>5</v>
      </c>
      <c r="E76" s="1">
        <v>2</v>
      </c>
      <c r="F76" s="1">
        <v>0</v>
      </c>
      <c r="G76" s="1">
        <v>3</v>
      </c>
      <c r="H76" s="1">
        <v>2</v>
      </c>
      <c r="I76" s="1" t="s">
        <v>41</v>
      </c>
      <c r="J76" s="1" t="s">
        <v>41</v>
      </c>
      <c r="K76" s="1">
        <v>64</v>
      </c>
      <c r="L76" s="1">
        <v>7</v>
      </c>
      <c r="M76" s="1">
        <v>0</v>
      </c>
      <c r="N76" s="1">
        <v>0</v>
      </c>
      <c r="P76" s="1" t="e">
        <f t="shared" si="22"/>
        <v>#VALUE!</v>
      </c>
      <c r="Q76" s="1" t="e">
        <f t="shared" si="23"/>
        <v>#VALUE!</v>
      </c>
      <c r="R76" s="1">
        <f t="shared" si="24"/>
        <v>640000000</v>
      </c>
      <c r="S76" s="1">
        <f t="shared" si="25"/>
        <v>700000000</v>
      </c>
      <c r="T76" s="1">
        <f t="shared" si="26"/>
        <v>0</v>
      </c>
      <c r="U76" s="1">
        <f t="shared" si="27"/>
        <v>0</v>
      </c>
      <c r="W76" s="1">
        <f t="shared" si="32"/>
        <v>335000000</v>
      </c>
    </row>
    <row r="77" spans="1:38" x14ac:dyDescent="0.35">
      <c r="A77" s="1">
        <v>24</v>
      </c>
      <c r="B77" s="1" t="s">
        <v>45</v>
      </c>
      <c r="C77" s="1" t="s">
        <v>30</v>
      </c>
      <c r="D77" s="1">
        <v>5</v>
      </c>
      <c r="E77" s="1">
        <v>2</v>
      </c>
      <c r="F77" s="1">
        <v>2</v>
      </c>
      <c r="G77" s="1">
        <v>3</v>
      </c>
      <c r="H77" s="1">
        <v>1</v>
      </c>
      <c r="I77" s="1" t="s">
        <v>41</v>
      </c>
      <c r="J77" s="1" t="s">
        <v>41</v>
      </c>
      <c r="K77" s="1">
        <v>62</v>
      </c>
      <c r="L77" s="1">
        <v>9</v>
      </c>
      <c r="M77" s="1">
        <v>1</v>
      </c>
      <c r="N77" s="1">
        <v>0</v>
      </c>
      <c r="P77" s="1" t="e">
        <f t="shared" si="22"/>
        <v>#VALUE!</v>
      </c>
      <c r="Q77" s="1" t="e">
        <f t="shared" si="23"/>
        <v>#VALUE!</v>
      </c>
      <c r="R77" s="1">
        <f t="shared" si="24"/>
        <v>620000000</v>
      </c>
      <c r="S77" s="1">
        <f t="shared" si="25"/>
        <v>900000000</v>
      </c>
      <c r="T77" s="1">
        <f t="shared" si="26"/>
        <v>1000000000</v>
      </c>
      <c r="U77" s="1">
        <f t="shared" si="27"/>
        <v>0</v>
      </c>
      <c r="W77" s="1">
        <f t="shared" si="32"/>
        <v>630000000</v>
      </c>
      <c r="X77" s="1">
        <f>_xlfn.AGGREGATE(1, 6, P77:U78)</f>
        <v>505000000</v>
      </c>
      <c r="Y77" s="1">
        <f>_xlfn.AGGREGATE(1, 6, R77:R78)</f>
        <v>570000000</v>
      </c>
      <c r="Z77" s="1">
        <f>_xlfn.AGGREGATE(7, 6, R77:R78)/SQRT(COUNT(R77:R78))</f>
        <v>50000000</v>
      </c>
    </row>
    <row r="78" spans="1:38" x14ac:dyDescent="0.35">
      <c r="A78" s="1">
        <v>24</v>
      </c>
      <c r="B78" s="1" t="s">
        <v>45</v>
      </c>
      <c r="C78" s="1" t="s">
        <v>30</v>
      </c>
      <c r="D78" s="1">
        <v>5</v>
      </c>
      <c r="E78" s="1">
        <v>2</v>
      </c>
      <c r="F78" s="1">
        <v>2</v>
      </c>
      <c r="G78" s="1">
        <v>3</v>
      </c>
      <c r="H78" s="1">
        <v>2</v>
      </c>
      <c r="I78" s="1" t="s">
        <v>41</v>
      </c>
      <c r="J78" s="1" t="s">
        <v>41</v>
      </c>
      <c r="K78" s="1">
        <v>52</v>
      </c>
      <c r="L78" s="1">
        <v>10</v>
      </c>
      <c r="M78" s="1">
        <v>0</v>
      </c>
      <c r="N78" s="1">
        <v>0</v>
      </c>
      <c r="P78" s="1" t="e">
        <f t="shared" ref="P78:P80" si="33">I78*100*10^(-1*$I$2)</f>
        <v>#VALUE!</v>
      </c>
      <c r="Q78" s="1" t="e">
        <f t="shared" ref="Q78:Q80" si="34">J78*100*10^(-1*$J$2)</f>
        <v>#VALUE!</v>
      </c>
      <c r="R78" s="1">
        <f t="shared" ref="R78:R80" si="35">K78*100*10^(-1*$K$2)</f>
        <v>520000000</v>
      </c>
      <c r="S78" s="1">
        <f t="shared" ref="S78:S80" si="36">L78*100*10^(-1*$L$2)</f>
        <v>1000000000</v>
      </c>
      <c r="T78" s="1">
        <f t="shared" ref="T78:T80" si="37">M78*100*10^(-1*$M$2)</f>
        <v>0</v>
      </c>
      <c r="U78" s="1">
        <f t="shared" ref="U78:U80" si="38">N78*100*10^(-1*$N$2)</f>
        <v>0</v>
      </c>
      <c r="W78" s="1">
        <f t="shared" si="32"/>
        <v>380000000</v>
      </c>
    </row>
    <row r="79" spans="1:38" x14ac:dyDescent="0.35">
      <c r="A79" s="1">
        <v>24</v>
      </c>
      <c r="B79" s="1" t="s">
        <v>45</v>
      </c>
      <c r="C79" s="1" t="s">
        <v>30</v>
      </c>
      <c r="D79" s="1">
        <v>5</v>
      </c>
      <c r="E79" s="1">
        <v>2</v>
      </c>
      <c r="F79" s="1">
        <v>4</v>
      </c>
      <c r="G79" s="1">
        <v>3</v>
      </c>
      <c r="H79" s="1">
        <v>1</v>
      </c>
      <c r="I79" s="1" t="s">
        <v>41</v>
      </c>
      <c r="J79" s="1" t="s">
        <v>41</v>
      </c>
      <c r="K79" s="1">
        <v>61</v>
      </c>
      <c r="L79" s="1">
        <v>12</v>
      </c>
      <c r="M79" s="1">
        <v>1</v>
      </c>
      <c r="N79" s="1">
        <v>0</v>
      </c>
      <c r="P79" s="1" t="e">
        <f t="shared" si="33"/>
        <v>#VALUE!</v>
      </c>
      <c r="Q79" s="1" t="e">
        <f t="shared" si="34"/>
        <v>#VALUE!</v>
      </c>
      <c r="R79" s="1">
        <f t="shared" si="35"/>
        <v>610000000</v>
      </c>
      <c r="S79" s="1">
        <f t="shared" si="36"/>
        <v>1200000000</v>
      </c>
      <c r="T79" s="1">
        <f t="shared" si="37"/>
        <v>1000000000</v>
      </c>
      <c r="U79" s="1">
        <f t="shared" si="38"/>
        <v>0</v>
      </c>
      <c r="W79" s="1">
        <f t="shared" si="32"/>
        <v>702500000</v>
      </c>
      <c r="X79" s="1">
        <f>_xlfn.AGGREGATE(1, 6, P79:U80)</f>
        <v>615000000</v>
      </c>
      <c r="Y79" s="1">
        <f>_xlfn.AGGREGATE(1, 6, R79:R80)</f>
        <v>560000000</v>
      </c>
      <c r="Z79" s="1">
        <f>_xlfn.AGGREGATE(7, 6, R79:R80)/SQRT(COUNT(R79:R80))</f>
        <v>50000000</v>
      </c>
      <c r="AL79" s="2"/>
    </row>
    <row r="80" spans="1:38" x14ac:dyDescent="0.35">
      <c r="A80" s="1">
        <v>24</v>
      </c>
      <c r="B80" s="1" t="s">
        <v>45</v>
      </c>
      <c r="C80" s="1" t="s">
        <v>30</v>
      </c>
      <c r="D80" s="1">
        <v>5</v>
      </c>
      <c r="E80" s="1">
        <v>2</v>
      </c>
      <c r="F80" s="1">
        <v>4</v>
      </c>
      <c r="G80" s="1">
        <v>3</v>
      </c>
      <c r="H80" s="1">
        <v>2</v>
      </c>
      <c r="I80" s="1" t="s">
        <v>41</v>
      </c>
      <c r="J80" s="1" t="s">
        <v>41</v>
      </c>
      <c r="K80" s="1">
        <v>51</v>
      </c>
      <c r="L80" s="1">
        <v>16</v>
      </c>
      <c r="M80" s="1">
        <v>0</v>
      </c>
      <c r="N80" s="1">
        <v>0</v>
      </c>
      <c r="P80" s="1" t="e">
        <f t="shared" si="33"/>
        <v>#VALUE!</v>
      </c>
      <c r="Q80" s="1" t="e">
        <f t="shared" si="34"/>
        <v>#VALUE!</v>
      </c>
      <c r="R80" s="1">
        <f t="shared" si="35"/>
        <v>510000000</v>
      </c>
      <c r="S80" s="1">
        <f t="shared" si="36"/>
        <v>1600000000</v>
      </c>
      <c r="T80" s="1">
        <f t="shared" si="37"/>
        <v>0</v>
      </c>
      <c r="U80" s="1">
        <f t="shared" si="38"/>
        <v>0</v>
      </c>
      <c r="W80" s="1">
        <f t="shared" si="32"/>
        <v>527500000</v>
      </c>
    </row>
    <row r="82" spans="1:33" x14ac:dyDescent="0.35">
      <c r="A82" s="1" t="s">
        <v>10</v>
      </c>
      <c r="AG82" s="2"/>
    </row>
    <row r="83" spans="1:33" x14ac:dyDescent="0.35">
      <c r="A83" s="1" t="s">
        <v>1</v>
      </c>
      <c r="B83" s="1" t="s">
        <v>5</v>
      </c>
      <c r="C83" s="1" t="s">
        <v>6</v>
      </c>
      <c r="D83" s="1" t="s">
        <v>9</v>
      </c>
      <c r="E83" s="1" t="s">
        <v>14</v>
      </c>
      <c r="F83" s="1" t="s">
        <v>15</v>
      </c>
      <c r="G83" s="1" t="s">
        <v>12</v>
      </c>
      <c r="H83" s="1" t="s">
        <v>31</v>
      </c>
      <c r="I83" s="1">
        <v>-3</v>
      </c>
      <c r="J83" s="1">
        <v>-4</v>
      </c>
      <c r="K83" s="1">
        <v>-5</v>
      </c>
      <c r="L83" s="1">
        <v>-6</v>
      </c>
      <c r="M83" s="1">
        <v>-7</v>
      </c>
      <c r="N83" s="1">
        <v>-8</v>
      </c>
      <c r="P83" s="1" t="s">
        <v>0</v>
      </c>
      <c r="W83" s="1" t="s">
        <v>2</v>
      </c>
      <c r="X83" s="1" t="s">
        <v>13</v>
      </c>
      <c r="Y83" s="1" t="s">
        <v>16</v>
      </c>
      <c r="Z83" s="1" t="s">
        <v>17</v>
      </c>
    </row>
    <row r="84" spans="1:33" x14ac:dyDescent="0.35">
      <c r="A84" s="1">
        <v>0</v>
      </c>
      <c r="B84" s="1" t="s">
        <v>7</v>
      </c>
      <c r="C84" s="1" t="s">
        <v>30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 t="s">
        <v>41</v>
      </c>
      <c r="J84" s="1" t="s">
        <v>41</v>
      </c>
      <c r="K84" s="1">
        <v>128</v>
      </c>
      <c r="L84" s="1">
        <v>11</v>
      </c>
      <c r="M84" s="1">
        <v>5</v>
      </c>
      <c r="N84" s="1">
        <v>0</v>
      </c>
      <c r="P84" s="1" t="e">
        <f>I84*100*10^(-1*$I$2)</f>
        <v>#VALUE!</v>
      </c>
      <c r="Q84" s="1" t="e">
        <f>J84*100*10^(-1*$J$2)</f>
        <v>#VALUE!</v>
      </c>
      <c r="R84" s="1">
        <f>K84*100*10^(-1*$K$2)</f>
        <v>1280000000</v>
      </c>
      <c r="S84" s="1">
        <f>L84*100*10^(-1*$L$2)</f>
        <v>1100000000</v>
      </c>
      <c r="T84" s="1">
        <f>M84*100*10^(-1*$M$2)</f>
        <v>5000000000</v>
      </c>
      <c r="U84" s="1">
        <f>N84*100*10^(-1*$N$2)</f>
        <v>0</v>
      </c>
      <c r="W84" s="1">
        <f>_xlfn.AGGREGATE(1, 6, P84:U84)</f>
        <v>1845000000</v>
      </c>
      <c r="X84" s="1">
        <f>_xlfn.AGGREGATE(1, 6, P84:U85)</f>
        <v>1425000000</v>
      </c>
      <c r="Y84" s="1">
        <f>_xlfn.AGGREGATE(1, 6, R84:R85)</f>
        <v>1350000000</v>
      </c>
      <c r="Z84" s="1">
        <f>_xlfn.AGGREGATE(7, 6, R84:R85)/SQRT(COUNT(R84:R85))</f>
        <v>70000000</v>
      </c>
    </row>
    <row r="85" spans="1:33" x14ac:dyDescent="0.35">
      <c r="A85" s="1">
        <v>0</v>
      </c>
      <c r="B85" s="1" t="s">
        <v>7</v>
      </c>
      <c r="C85" s="1" t="s">
        <v>30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 t="s">
        <v>41</v>
      </c>
      <c r="J85" s="1" t="s">
        <v>41</v>
      </c>
      <c r="K85" s="1">
        <v>142</v>
      </c>
      <c r="L85" s="1">
        <v>16</v>
      </c>
      <c r="M85" s="1">
        <v>1</v>
      </c>
      <c r="N85" s="1">
        <v>0</v>
      </c>
      <c r="P85" s="1" t="e">
        <f t="shared" ref="P85:P99" si="39">I85*100*10^(-1*$I$2)</f>
        <v>#VALUE!</v>
      </c>
      <c r="Q85" s="1" t="e">
        <f t="shared" ref="Q85:Q148" si="40">J85*100*10^(-1*$J$2)</f>
        <v>#VALUE!</v>
      </c>
      <c r="R85" s="1">
        <f>K85*100*10^(-1*$K$2)</f>
        <v>1420000000</v>
      </c>
      <c r="S85" s="1">
        <f>L85*100*10^(-1*$L$2)</f>
        <v>1600000000</v>
      </c>
      <c r="T85" s="1">
        <f>M85*100*10^(-1*$M$2)</f>
        <v>1000000000</v>
      </c>
      <c r="U85" s="1">
        <f>N85*100*10^(-1*$N$2)</f>
        <v>0</v>
      </c>
      <c r="W85" s="1">
        <f>_xlfn.AGGREGATE(1, 6, P85:U85)</f>
        <v>1005000000</v>
      </c>
    </row>
    <row r="86" spans="1:33" x14ac:dyDescent="0.35">
      <c r="A86" s="1">
        <v>0</v>
      </c>
      <c r="B86" s="1">
        <v>6156</v>
      </c>
      <c r="C86" s="1" t="s">
        <v>7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P86" s="1">
        <f t="shared" si="39"/>
        <v>0</v>
      </c>
      <c r="Q86" s="1">
        <f t="shared" si="40"/>
        <v>0</v>
      </c>
      <c r="R86" s="1">
        <f>K86*100*10^(-1*$K$2)</f>
        <v>0</v>
      </c>
      <c r="S86" s="1">
        <f>L86*100*10^(-1*$L$2)</f>
        <v>0</v>
      </c>
      <c r="T86" s="1">
        <f>M86*100*10^(-1*$M$2)</f>
        <v>0</v>
      </c>
      <c r="U86" s="1">
        <f>N86*100*10^(-1*$N$2)</f>
        <v>0</v>
      </c>
      <c r="W86" s="1">
        <f>_xlfn.AGGREGATE(1, 6, P86:U86)</f>
        <v>0</v>
      </c>
      <c r="X86" s="1">
        <f>_xlfn.AGGREGATE(1, 6, P86:U87)</f>
        <v>0</v>
      </c>
      <c r="Y86" s="1">
        <f>_xlfn.AGGREGATE(1, 6, R86:R87)</f>
        <v>0</v>
      </c>
      <c r="Z86" s="1">
        <f>_xlfn.AGGREGATE(7, 6, R86:R87)/SQRT(COUNT(R86:R87))</f>
        <v>0</v>
      </c>
    </row>
    <row r="87" spans="1:33" x14ac:dyDescent="0.35">
      <c r="A87" s="1">
        <v>0</v>
      </c>
      <c r="B87" s="1">
        <v>6156</v>
      </c>
      <c r="C87" s="1" t="s">
        <v>7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P87" s="1">
        <f t="shared" si="39"/>
        <v>0</v>
      </c>
      <c r="Q87" s="1">
        <f t="shared" si="40"/>
        <v>0</v>
      </c>
      <c r="R87" s="1">
        <f>K87*100*10^(-1*$K$2)</f>
        <v>0</v>
      </c>
      <c r="S87" s="1">
        <f>L87*100*10^(-1*$L$2)</f>
        <v>0</v>
      </c>
      <c r="T87" s="1">
        <f>M87*100*10^(-1*$M$2)</f>
        <v>0</v>
      </c>
      <c r="U87" s="1">
        <f>N87*100*10^(-1*$N$2)</f>
        <v>0</v>
      </c>
      <c r="W87" s="1">
        <f t="shared" ref="W87:W150" si="41">_xlfn.AGGREGATE(1, 6, P87:U87)</f>
        <v>0</v>
      </c>
    </row>
    <row r="88" spans="1:33" x14ac:dyDescent="0.35">
      <c r="A88" s="1">
        <v>0</v>
      </c>
      <c r="B88" s="1" t="s">
        <v>45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P88" s="1">
        <f t="shared" si="39"/>
        <v>0</v>
      </c>
      <c r="Q88" s="1">
        <f t="shared" si="40"/>
        <v>0</v>
      </c>
      <c r="R88" s="1">
        <f t="shared" ref="R88:R91" si="42">K88*100*10^(-1*$K$2)</f>
        <v>0</v>
      </c>
      <c r="S88" s="1">
        <f t="shared" ref="S88:S151" si="43">L88*100*10^(-1*$L$2)</f>
        <v>0</v>
      </c>
      <c r="T88" s="1">
        <f t="shared" ref="T88:T151" si="44">M88*100*10^(-1*$M$2)</f>
        <v>0</v>
      </c>
      <c r="U88" s="1">
        <f t="shared" ref="U88:U151" si="45">N88*100*10^(-1*$N$2)</f>
        <v>0</v>
      </c>
      <c r="W88" s="1">
        <f t="shared" si="41"/>
        <v>0</v>
      </c>
      <c r="X88" s="1">
        <f>_xlfn.AGGREGATE(1, 6, P88:U89)</f>
        <v>0</v>
      </c>
      <c r="Y88" s="1">
        <f>_xlfn.AGGREGATE(1, 6, R88:R89)</f>
        <v>0</v>
      </c>
      <c r="Z88" s="1">
        <f>_xlfn.AGGREGATE(7, 6, R88:R89)/SQRT(COUNT(R88:R89))</f>
        <v>0</v>
      </c>
    </row>
    <row r="89" spans="1:33" x14ac:dyDescent="0.35">
      <c r="A89" s="1">
        <v>0</v>
      </c>
      <c r="B89" s="1" t="s">
        <v>45</v>
      </c>
      <c r="C89" s="1" t="s">
        <v>7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P89" s="1">
        <f t="shared" si="39"/>
        <v>0</v>
      </c>
      <c r="Q89" s="1">
        <f t="shared" si="40"/>
        <v>0</v>
      </c>
      <c r="R89" s="1">
        <f t="shared" si="42"/>
        <v>0</v>
      </c>
      <c r="S89" s="1">
        <f t="shared" si="43"/>
        <v>0</v>
      </c>
      <c r="T89" s="1">
        <f t="shared" si="44"/>
        <v>0</v>
      </c>
      <c r="U89" s="1">
        <f t="shared" si="45"/>
        <v>0</v>
      </c>
      <c r="W89" s="1">
        <f t="shared" si="41"/>
        <v>0</v>
      </c>
    </row>
    <row r="90" spans="1:33" x14ac:dyDescent="0.35">
      <c r="A90" s="1">
        <v>0</v>
      </c>
      <c r="B90" s="1">
        <v>6156</v>
      </c>
      <c r="C90" s="1" t="s">
        <v>30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 t="s">
        <v>41</v>
      </c>
      <c r="J90" s="1" t="s">
        <v>41</v>
      </c>
      <c r="K90" s="1">
        <v>67</v>
      </c>
      <c r="L90" s="1">
        <v>11</v>
      </c>
      <c r="M90" s="1">
        <v>1</v>
      </c>
      <c r="N90" s="1">
        <v>0</v>
      </c>
      <c r="P90" s="1" t="e">
        <f t="shared" si="39"/>
        <v>#VALUE!</v>
      </c>
      <c r="Q90" s="1" t="e">
        <f t="shared" si="40"/>
        <v>#VALUE!</v>
      </c>
      <c r="R90" s="1">
        <f t="shared" si="42"/>
        <v>670000000</v>
      </c>
      <c r="S90" s="1">
        <f t="shared" si="43"/>
        <v>1100000000</v>
      </c>
      <c r="T90" s="1">
        <f t="shared" si="44"/>
        <v>1000000000</v>
      </c>
      <c r="U90" s="1">
        <f t="shared" si="45"/>
        <v>0</v>
      </c>
      <c r="W90" s="1">
        <f t="shared" si="41"/>
        <v>692500000</v>
      </c>
      <c r="X90" s="1">
        <f>_xlfn.AGGREGATE(1, 6, P90:U91)</f>
        <v>526250000</v>
      </c>
      <c r="Y90" s="1">
        <f>_xlfn.AGGREGATE(1, 6, R90:R91)</f>
        <v>655000000</v>
      </c>
      <c r="Z90" s="1">
        <f>_xlfn.AGGREGATE(7, 6, R90:R91)/SQRT(COUNT(R90:R91))</f>
        <v>14999999.999999998</v>
      </c>
    </row>
    <row r="91" spans="1:33" x14ac:dyDescent="0.35">
      <c r="A91" s="1">
        <v>0</v>
      </c>
      <c r="B91" s="1">
        <v>6156</v>
      </c>
      <c r="C91" s="1" t="s">
        <v>30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 t="s">
        <v>41</v>
      </c>
      <c r="J91" s="1" t="s">
        <v>41</v>
      </c>
      <c r="K91" s="1">
        <v>64</v>
      </c>
      <c r="L91" s="1">
        <v>8</v>
      </c>
      <c r="M91" s="1">
        <v>0</v>
      </c>
      <c r="N91" s="1">
        <v>0</v>
      </c>
      <c r="P91" s="1" t="e">
        <f t="shared" si="39"/>
        <v>#VALUE!</v>
      </c>
      <c r="Q91" s="1" t="e">
        <f t="shared" si="40"/>
        <v>#VALUE!</v>
      </c>
      <c r="R91" s="1">
        <f t="shared" si="42"/>
        <v>640000000</v>
      </c>
      <c r="S91" s="1">
        <f t="shared" si="43"/>
        <v>800000000</v>
      </c>
      <c r="T91" s="1">
        <f t="shared" si="44"/>
        <v>0</v>
      </c>
      <c r="U91" s="1">
        <f t="shared" si="45"/>
        <v>0</v>
      </c>
      <c r="W91" s="1">
        <f t="shared" si="41"/>
        <v>360000000</v>
      </c>
    </row>
    <row r="92" spans="1:33" x14ac:dyDescent="0.35">
      <c r="A92" s="1">
        <v>0</v>
      </c>
      <c r="B92" s="1">
        <v>6156</v>
      </c>
      <c r="C92" s="1" t="s">
        <v>30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 t="s">
        <v>41</v>
      </c>
      <c r="J92" s="1" t="s">
        <v>41</v>
      </c>
      <c r="K92" s="1">
        <v>74</v>
      </c>
      <c r="L92" s="1">
        <v>8</v>
      </c>
      <c r="M92" s="1">
        <v>2</v>
      </c>
      <c r="N92" s="1">
        <v>0</v>
      </c>
      <c r="P92" s="1" t="e">
        <f t="shared" si="39"/>
        <v>#VALUE!</v>
      </c>
      <c r="Q92" s="1" t="e">
        <f t="shared" si="40"/>
        <v>#VALUE!</v>
      </c>
      <c r="R92" s="1">
        <f>K92*100*10^(-1*$K$2)</f>
        <v>740000000</v>
      </c>
      <c r="S92" s="1">
        <f t="shared" si="43"/>
        <v>800000000</v>
      </c>
      <c r="T92" s="1">
        <f t="shared" si="44"/>
        <v>2000000000</v>
      </c>
      <c r="U92" s="1">
        <f t="shared" si="45"/>
        <v>0</v>
      </c>
      <c r="W92" s="1">
        <f t="shared" si="41"/>
        <v>885000000</v>
      </c>
      <c r="X92" s="1">
        <f>_xlfn.AGGREGATE(1, 6, P92:U93)</f>
        <v>1838750000</v>
      </c>
      <c r="Y92" s="1">
        <f>_xlfn.AGGREGATE(1, 6, R92:R93)</f>
        <v>655000000</v>
      </c>
      <c r="Z92" s="1">
        <f>_xlfn.AGGREGATE(7, 6, R92:R93)/SQRT(COUNT(R92:R93))</f>
        <v>85000000</v>
      </c>
    </row>
    <row r="93" spans="1:33" x14ac:dyDescent="0.35">
      <c r="A93" s="1">
        <v>0</v>
      </c>
      <c r="B93" s="1">
        <v>6156</v>
      </c>
      <c r="C93" s="1" t="s">
        <v>30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 t="s">
        <v>41</v>
      </c>
      <c r="J93" s="1" t="s">
        <v>41</v>
      </c>
      <c r="K93" s="1">
        <v>57</v>
      </c>
      <c r="L93" s="1">
        <v>6</v>
      </c>
      <c r="M93" s="1">
        <v>0</v>
      </c>
      <c r="N93" s="1">
        <v>1</v>
      </c>
      <c r="P93" s="1" t="e">
        <f t="shared" si="39"/>
        <v>#VALUE!</v>
      </c>
      <c r="Q93" s="1" t="e">
        <f t="shared" si="40"/>
        <v>#VALUE!</v>
      </c>
      <c r="R93" s="1">
        <f t="shared" ref="R93:R156" si="46">K93*100*10^(-1*$K$2)</f>
        <v>570000000</v>
      </c>
      <c r="S93" s="1">
        <f t="shared" si="43"/>
        <v>600000000</v>
      </c>
      <c r="T93" s="1">
        <f t="shared" si="44"/>
        <v>0</v>
      </c>
      <c r="U93" s="1">
        <f t="shared" si="45"/>
        <v>10000000000</v>
      </c>
      <c r="W93" s="1">
        <f t="shared" si="41"/>
        <v>2792500000</v>
      </c>
    </row>
    <row r="94" spans="1:33" x14ac:dyDescent="0.35">
      <c r="A94" s="1">
        <v>0</v>
      </c>
      <c r="B94" s="1">
        <v>6156</v>
      </c>
      <c r="C94" s="1" t="s">
        <v>30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 t="s">
        <v>41</v>
      </c>
      <c r="J94" s="1" t="s">
        <v>41</v>
      </c>
      <c r="K94" s="1">
        <v>69</v>
      </c>
      <c r="L94" s="1">
        <v>5</v>
      </c>
      <c r="M94" s="1">
        <v>1</v>
      </c>
      <c r="N94" s="1">
        <v>0</v>
      </c>
      <c r="P94" s="1" t="e">
        <f t="shared" si="39"/>
        <v>#VALUE!</v>
      </c>
      <c r="Q94" s="1" t="e">
        <f t="shared" si="40"/>
        <v>#VALUE!</v>
      </c>
      <c r="R94" s="1">
        <f t="shared" si="46"/>
        <v>690000000</v>
      </c>
      <c r="S94" s="1">
        <f t="shared" si="43"/>
        <v>500000000</v>
      </c>
      <c r="T94" s="1">
        <f t="shared" si="44"/>
        <v>1000000000</v>
      </c>
      <c r="U94" s="1">
        <f t="shared" si="45"/>
        <v>0</v>
      </c>
      <c r="W94" s="1">
        <f t="shared" si="41"/>
        <v>547500000</v>
      </c>
      <c r="X94" s="1">
        <f>_xlfn.AGGREGATE(1, 6, P94:U95)</f>
        <v>498750000</v>
      </c>
      <c r="Y94" s="1">
        <f>_xlfn.AGGREGATE(1, 6, R94:R95)</f>
        <v>645000000</v>
      </c>
      <c r="Z94" s="1">
        <f>_xlfn.AGGREGATE(7, 6, R94:R95)/SQRT(COUNT(R94:R95))</f>
        <v>45000000</v>
      </c>
    </row>
    <row r="95" spans="1:33" x14ac:dyDescent="0.35">
      <c r="A95" s="1">
        <v>0</v>
      </c>
      <c r="B95" s="1">
        <v>6156</v>
      </c>
      <c r="C95" s="1" t="s">
        <v>30</v>
      </c>
      <c r="D95" s="1">
        <v>0</v>
      </c>
      <c r="E95" s="1">
        <v>0</v>
      </c>
      <c r="F95" s="1">
        <v>0</v>
      </c>
      <c r="G95" s="1">
        <v>3</v>
      </c>
      <c r="H95" s="1">
        <v>2</v>
      </c>
      <c r="I95" s="1" t="s">
        <v>41</v>
      </c>
      <c r="J95" s="1" t="s">
        <v>41</v>
      </c>
      <c r="K95" s="1">
        <v>60</v>
      </c>
      <c r="L95" s="1">
        <v>12</v>
      </c>
      <c r="M95" s="1">
        <v>0</v>
      </c>
      <c r="N95" s="1">
        <v>0</v>
      </c>
      <c r="P95" s="1" t="e">
        <f t="shared" si="39"/>
        <v>#VALUE!</v>
      </c>
      <c r="Q95" s="1" t="e">
        <f t="shared" si="40"/>
        <v>#VALUE!</v>
      </c>
      <c r="R95" s="1">
        <f t="shared" si="46"/>
        <v>600000000</v>
      </c>
      <c r="S95" s="1">
        <f t="shared" si="43"/>
        <v>1200000000</v>
      </c>
      <c r="T95" s="1">
        <f t="shared" si="44"/>
        <v>0</v>
      </c>
      <c r="U95" s="1">
        <f t="shared" si="45"/>
        <v>0</v>
      </c>
      <c r="W95" s="1">
        <f t="shared" si="41"/>
        <v>450000000</v>
      </c>
    </row>
    <row r="96" spans="1:33" x14ac:dyDescent="0.35">
      <c r="A96" s="1">
        <v>0</v>
      </c>
      <c r="B96" s="1" t="s">
        <v>45</v>
      </c>
      <c r="C96" s="1" t="s">
        <v>30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 t="s">
        <v>41</v>
      </c>
      <c r="J96" s="1" t="s">
        <v>41</v>
      </c>
      <c r="K96" s="1">
        <v>88</v>
      </c>
      <c r="L96" s="1">
        <v>8</v>
      </c>
      <c r="M96" s="1">
        <v>0</v>
      </c>
      <c r="N96" s="1">
        <v>0</v>
      </c>
      <c r="P96" s="1" t="e">
        <f t="shared" si="39"/>
        <v>#VALUE!</v>
      </c>
      <c r="Q96" s="1" t="e">
        <f t="shared" si="40"/>
        <v>#VALUE!</v>
      </c>
      <c r="R96" s="1">
        <f t="shared" si="46"/>
        <v>880000000</v>
      </c>
      <c r="S96" s="1">
        <f t="shared" si="43"/>
        <v>800000000</v>
      </c>
      <c r="T96" s="1">
        <f t="shared" si="44"/>
        <v>0</v>
      </c>
      <c r="U96" s="1">
        <f t="shared" si="45"/>
        <v>0</v>
      </c>
      <c r="W96" s="1">
        <f t="shared" si="41"/>
        <v>420000000</v>
      </c>
      <c r="X96" s="1">
        <f>_xlfn.AGGREGATE(1, 6, P96:U97)</f>
        <v>436250000</v>
      </c>
      <c r="Y96" s="1">
        <f>_xlfn.AGGREGATE(1, 6, R96:R97)</f>
        <v>745000000</v>
      </c>
      <c r="Z96" s="1">
        <f>_xlfn.AGGREGATE(7, 6, R96:R97)/SQRT(COUNT(R96:R97))</f>
        <v>135000000</v>
      </c>
    </row>
    <row r="97" spans="1:26" x14ac:dyDescent="0.35">
      <c r="A97" s="1">
        <v>0</v>
      </c>
      <c r="B97" s="1" t="s">
        <v>45</v>
      </c>
      <c r="C97" s="1" t="s">
        <v>30</v>
      </c>
      <c r="D97" s="1">
        <v>0</v>
      </c>
      <c r="E97" s="1">
        <v>0</v>
      </c>
      <c r="F97" s="1">
        <v>0</v>
      </c>
      <c r="G97" s="1">
        <v>1</v>
      </c>
      <c r="H97" s="1">
        <v>2</v>
      </c>
      <c r="I97" s="1" t="s">
        <v>41</v>
      </c>
      <c r="J97" s="1" t="s">
        <v>41</v>
      </c>
      <c r="K97" s="1">
        <v>61</v>
      </c>
      <c r="L97" s="1">
        <v>12</v>
      </c>
      <c r="M97" s="1">
        <v>0</v>
      </c>
      <c r="N97" s="1">
        <v>0</v>
      </c>
      <c r="P97" s="1" t="e">
        <f t="shared" si="39"/>
        <v>#VALUE!</v>
      </c>
      <c r="Q97" s="1" t="e">
        <f t="shared" si="40"/>
        <v>#VALUE!</v>
      </c>
      <c r="R97" s="1">
        <f t="shared" si="46"/>
        <v>610000000</v>
      </c>
      <c r="S97" s="1">
        <f t="shared" si="43"/>
        <v>1200000000</v>
      </c>
      <c r="T97" s="1">
        <f t="shared" si="44"/>
        <v>0</v>
      </c>
      <c r="U97" s="1">
        <f t="shared" si="45"/>
        <v>0</v>
      </c>
      <c r="W97" s="1">
        <f t="shared" si="41"/>
        <v>452500000</v>
      </c>
    </row>
    <row r="98" spans="1:26" x14ac:dyDescent="0.35">
      <c r="A98" s="1">
        <v>0</v>
      </c>
      <c r="B98" s="1" t="s">
        <v>45</v>
      </c>
      <c r="C98" s="1" t="s">
        <v>30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 t="s">
        <v>41</v>
      </c>
      <c r="J98" s="1" t="s">
        <v>41</v>
      </c>
      <c r="K98" s="1">
        <v>70</v>
      </c>
      <c r="L98" s="1">
        <v>8</v>
      </c>
      <c r="M98" s="1">
        <v>2</v>
      </c>
      <c r="N98" s="1">
        <v>0</v>
      </c>
      <c r="P98" s="1" t="e">
        <f t="shared" si="39"/>
        <v>#VALUE!</v>
      </c>
      <c r="Q98" s="1" t="e">
        <f t="shared" si="40"/>
        <v>#VALUE!</v>
      </c>
      <c r="R98" s="1">
        <f t="shared" si="46"/>
        <v>700000000</v>
      </c>
      <c r="S98" s="1">
        <f t="shared" si="43"/>
        <v>800000000</v>
      </c>
      <c r="T98" s="1">
        <f t="shared" si="44"/>
        <v>2000000000</v>
      </c>
      <c r="U98" s="1">
        <f t="shared" si="45"/>
        <v>0</v>
      </c>
      <c r="W98" s="1">
        <f t="shared" si="41"/>
        <v>875000000</v>
      </c>
      <c r="X98" s="1">
        <f>_xlfn.AGGREGATE(1, 6, P98:U99)</f>
        <v>636250000</v>
      </c>
      <c r="Y98" s="1">
        <f>_xlfn.AGGREGATE(1, 6, R98:R99)</f>
        <v>695000000</v>
      </c>
      <c r="Z98" s="1">
        <f>_xlfn.AGGREGATE(7, 6, R98:R99)/SQRT(COUNT(R98:R99))</f>
        <v>4999999.9999999991</v>
      </c>
    </row>
    <row r="99" spans="1:26" x14ac:dyDescent="0.35">
      <c r="A99" s="1">
        <v>0</v>
      </c>
      <c r="B99" s="1" t="s">
        <v>45</v>
      </c>
      <c r="C99" s="1" t="s">
        <v>30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 t="s">
        <v>41</v>
      </c>
      <c r="J99" s="1" t="s">
        <v>41</v>
      </c>
      <c r="K99" s="1">
        <v>69</v>
      </c>
      <c r="L99" s="1">
        <v>9</v>
      </c>
      <c r="M99" s="1">
        <v>0</v>
      </c>
      <c r="N99" s="1">
        <v>0</v>
      </c>
      <c r="P99" s="1" t="e">
        <f t="shared" si="39"/>
        <v>#VALUE!</v>
      </c>
      <c r="Q99" s="1" t="e">
        <f t="shared" si="40"/>
        <v>#VALUE!</v>
      </c>
      <c r="R99" s="1">
        <f t="shared" si="46"/>
        <v>690000000</v>
      </c>
      <c r="S99" s="1">
        <f t="shared" si="43"/>
        <v>900000000</v>
      </c>
      <c r="T99" s="1">
        <f t="shared" si="44"/>
        <v>0</v>
      </c>
      <c r="U99" s="1">
        <f t="shared" si="45"/>
        <v>0</v>
      </c>
      <c r="W99" s="1">
        <f t="shared" si="41"/>
        <v>397500000</v>
      </c>
    </row>
    <row r="100" spans="1:26" x14ac:dyDescent="0.35">
      <c r="A100" s="1">
        <v>0</v>
      </c>
      <c r="B100" s="1" t="s">
        <v>45</v>
      </c>
      <c r="C100" s="1" t="s">
        <v>30</v>
      </c>
      <c r="D100" s="1">
        <v>0</v>
      </c>
      <c r="E100" s="1">
        <v>0</v>
      </c>
      <c r="F100" s="1">
        <v>0</v>
      </c>
      <c r="G100" s="1">
        <v>3</v>
      </c>
      <c r="H100" s="1">
        <v>1</v>
      </c>
      <c r="I100" s="1" t="s">
        <v>41</v>
      </c>
      <c r="J100" s="1" t="s">
        <v>41</v>
      </c>
      <c r="K100" s="1">
        <v>69</v>
      </c>
      <c r="L100" s="1">
        <v>6</v>
      </c>
      <c r="M100" s="1">
        <v>1</v>
      </c>
      <c r="N100" s="1">
        <v>0</v>
      </c>
      <c r="P100" s="1" t="e">
        <f>I100*100*10^(-1*$I$2)</f>
        <v>#VALUE!</v>
      </c>
      <c r="Q100" s="1" t="e">
        <f t="shared" si="40"/>
        <v>#VALUE!</v>
      </c>
      <c r="R100" s="1">
        <f t="shared" si="46"/>
        <v>690000000</v>
      </c>
      <c r="S100" s="1">
        <f t="shared" si="43"/>
        <v>600000000</v>
      </c>
      <c r="T100" s="1">
        <f t="shared" si="44"/>
        <v>1000000000</v>
      </c>
      <c r="U100" s="1">
        <f t="shared" si="45"/>
        <v>0</v>
      </c>
      <c r="W100" s="1">
        <f t="shared" si="41"/>
        <v>572500000</v>
      </c>
      <c r="X100" s="1">
        <f>_xlfn.AGGREGATE(1, 6, P100:U101)</f>
        <v>671250000</v>
      </c>
      <c r="Y100" s="1">
        <f>_xlfn.AGGREGATE(1, 6, R100:R101)</f>
        <v>685000000</v>
      </c>
      <c r="Z100" s="1">
        <f>_xlfn.AGGREGATE(7, 6, R100:R101)/SQRT(COUNT(R100:R101))</f>
        <v>4999999.9999999991</v>
      </c>
    </row>
    <row r="101" spans="1:26" x14ac:dyDescent="0.35">
      <c r="A101" s="1">
        <v>0</v>
      </c>
      <c r="B101" s="1" t="s">
        <v>45</v>
      </c>
      <c r="C101" s="1" t="s">
        <v>30</v>
      </c>
      <c r="D101" s="1">
        <v>0</v>
      </c>
      <c r="E101" s="1">
        <v>0</v>
      </c>
      <c r="F101" s="1">
        <v>0</v>
      </c>
      <c r="G101" s="1">
        <v>3</v>
      </c>
      <c r="H101" s="1">
        <v>2</v>
      </c>
      <c r="I101" s="1" t="s">
        <v>41</v>
      </c>
      <c r="J101" s="1" t="s">
        <v>41</v>
      </c>
      <c r="K101" s="1">
        <v>68</v>
      </c>
      <c r="L101" s="1">
        <v>14</v>
      </c>
      <c r="M101" s="1">
        <v>1</v>
      </c>
      <c r="N101" s="1">
        <v>0</v>
      </c>
      <c r="P101" s="1" t="e">
        <f t="shared" ref="P101:P161" si="47">I101*100*10^(-1*$I$2)</f>
        <v>#VALUE!</v>
      </c>
      <c r="Q101" s="1" t="e">
        <f t="shared" si="40"/>
        <v>#VALUE!</v>
      </c>
      <c r="R101" s="1">
        <f t="shared" si="46"/>
        <v>680000000</v>
      </c>
      <c r="S101" s="1">
        <f t="shared" si="43"/>
        <v>1400000000</v>
      </c>
      <c r="T101" s="1">
        <f t="shared" si="44"/>
        <v>1000000000</v>
      </c>
      <c r="U101" s="1">
        <f t="shared" si="45"/>
        <v>0</v>
      </c>
      <c r="W101" s="1">
        <f t="shared" si="41"/>
        <v>770000000</v>
      </c>
    </row>
    <row r="102" spans="1:26" x14ac:dyDescent="0.35">
      <c r="A102" s="1">
        <v>24</v>
      </c>
      <c r="B102" s="1">
        <v>6156</v>
      </c>
      <c r="C102" s="1" t="s">
        <v>30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 t="s">
        <v>41</v>
      </c>
      <c r="J102" s="1" t="s">
        <v>41</v>
      </c>
      <c r="K102" s="1">
        <v>11</v>
      </c>
      <c r="L102" s="1">
        <v>6</v>
      </c>
      <c r="M102" s="1">
        <v>1</v>
      </c>
      <c r="N102" s="1">
        <v>0</v>
      </c>
      <c r="P102" s="1" t="e">
        <f t="shared" si="47"/>
        <v>#VALUE!</v>
      </c>
      <c r="Q102" s="1" t="e">
        <f t="shared" si="40"/>
        <v>#VALUE!</v>
      </c>
      <c r="R102" s="1">
        <f t="shared" si="46"/>
        <v>110000000</v>
      </c>
      <c r="S102" s="1">
        <f t="shared" si="43"/>
        <v>600000000</v>
      </c>
      <c r="T102" s="1">
        <f t="shared" si="44"/>
        <v>1000000000</v>
      </c>
      <c r="U102" s="1">
        <f t="shared" si="45"/>
        <v>0</v>
      </c>
      <c r="W102" s="1">
        <f t="shared" si="41"/>
        <v>427500000</v>
      </c>
      <c r="X102" s="1">
        <f>_xlfn.AGGREGATE(1, 6, P102:U103)</f>
        <v>248750000</v>
      </c>
      <c r="Y102" s="1">
        <f>_xlfn.AGGREGATE(1, 6, R102:R103)</f>
        <v>145000000</v>
      </c>
      <c r="Z102" s="1">
        <f>_xlfn.AGGREGATE(7, 6, R102:R103)/SQRT(COUNT(R102:R103))</f>
        <v>35000000</v>
      </c>
    </row>
    <row r="103" spans="1:26" x14ac:dyDescent="0.35">
      <c r="A103" s="1">
        <v>24</v>
      </c>
      <c r="B103" s="1">
        <v>6156</v>
      </c>
      <c r="C103" s="1" t="s">
        <v>30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 t="s">
        <v>41</v>
      </c>
      <c r="J103" s="1" t="s">
        <v>41</v>
      </c>
      <c r="K103" s="1">
        <v>18</v>
      </c>
      <c r="L103" s="1">
        <v>1</v>
      </c>
      <c r="M103" s="1">
        <v>0</v>
      </c>
      <c r="N103" s="1">
        <v>0</v>
      </c>
      <c r="P103" s="1" t="e">
        <f t="shared" si="47"/>
        <v>#VALUE!</v>
      </c>
      <c r="Q103" s="1" t="e">
        <f t="shared" si="40"/>
        <v>#VALUE!</v>
      </c>
      <c r="R103" s="1">
        <f t="shared" si="46"/>
        <v>180000000</v>
      </c>
      <c r="S103" s="1">
        <f t="shared" si="43"/>
        <v>100000000</v>
      </c>
      <c r="T103" s="1">
        <f t="shared" si="44"/>
        <v>0</v>
      </c>
      <c r="U103" s="1">
        <f t="shared" si="45"/>
        <v>0</v>
      </c>
      <c r="W103" s="1">
        <f t="shared" si="41"/>
        <v>70000000</v>
      </c>
    </row>
    <row r="104" spans="1:26" x14ac:dyDescent="0.35">
      <c r="A104" s="1">
        <v>24</v>
      </c>
      <c r="B104" s="1">
        <v>6156</v>
      </c>
      <c r="C104" s="1" t="s">
        <v>30</v>
      </c>
      <c r="D104" s="1">
        <v>5</v>
      </c>
      <c r="E104" s="1">
        <v>0</v>
      </c>
      <c r="F104" s="1">
        <v>0</v>
      </c>
      <c r="G104" s="1">
        <v>1</v>
      </c>
      <c r="H104" s="1">
        <v>1</v>
      </c>
      <c r="I104" s="1" t="s">
        <v>41</v>
      </c>
      <c r="J104" s="1" t="s">
        <v>41</v>
      </c>
      <c r="K104" s="1">
        <v>67</v>
      </c>
      <c r="L104" s="1">
        <v>4</v>
      </c>
      <c r="M104" s="1">
        <v>0</v>
      </c>
      <c r="N104" s="1">
        <v>0</v>
      </c>
      <c r="P104" s="1" t="e">
        <f t="shared" si="47"/>
        <v>#VALUE!</v>
      </c>
      <c r="Q104" s="1" t="e">
        <f t="shared" si="40"/>
        <v>#VALUE!</v>
      </c>
      <c r="R104" s="1">
        <f t="shared" si="46"/>
        <v>670000000</v>
      </c>
      <c r="S104" s="1">
        <f t="shared" si="43"/>
        <v>400000000</v>
      </c>
      <c r="T104" s="1">
        <f t="shared" si="44"/>
        <v>0</v>
      </c>
      <c r="U104" s="1">
        <f t="shared" si="45"/>
        <v>0</v>
      </c>
      <c r="W104" s="1">
        <f t="shared" si="41"/>
        <v>267500000</v>
      </c>
      <c r="X104" s="1">
        <f>_xlfn.AGGREGATE(1, 6, P104:U105)</f>
        <v>445000000</v>
      </c>
      <c r="Y104" s="1">
        <f>_xlfn.AGGREGATE(1, 6, R104:R105)</f>
        <v>730000000</v>
      </c>
      <c r="Z104" s="1">
        <f>_xlfn.AGGREGATE(7, 6, R104:R105)/SQRT(COUNT(R104:R105))</f>
        <v>59999999.999999993</v>
      </c>
    </row>
    <row r="105" spans="1:26" x14ac:dyDescent="0.35">
      <c r="A105" s="1">
        <v>24</v>
      </c>
      <c r="B105" s="1">
        <v>6156</v>
      </c>
      <c r="C105" s="1" t="s">
        <v>30</v>
      </c>
      <c r="D105" s="1">
        <v>5</v>
      </c>
      <c r="E105" s="1">
        <v>0</v>
      </c>
      <c r="F105" s="1">
        <v>0</v>
      </c>
      <c r="G105" s="1">
        <v>1</v>
      </c>
      <c r="H105" s="1">
        <v>2</v>
      </c>
      <c r="I105" s="1" t="s">
        <v>41</v>
      </c>
      <c r="J105" s="1" t="s">
        <v>41</v>
      </c>
      <c r="K105" s="1">
        <v>79</v>
      </c>
      <c r="L105" s="1">
        <v>7</v>
      </c>
      <c r="M105" s="1">
        <v>1</v>
      </c>
      <c r="N105" s="1">
        <v>0</v>
      </c>
      <c r="P105" s="1" t="e">
        <f t="shared" si="47"/>
        <v>#VALUE!</v>
      </c>
      <c r="Q105" s="1" t="e">
        <f t="shared" si="40"/>
        <v>#VALUE!</v>
      </c>
      <c r="R105" s="1">
        <f t="shared" si="46"/>
        <v>790000000</v>
      </c>
      <c r="S105" s="1">
        <f t="shared" si="43"/>
        <v>700000000</v>
      </c>
      <c r="T105" s="1">
        <f t="shared" si="44"/>
        <v>1000000000</v>
      </c>
      <c r="U105" s="1">
        <f t="shared" si="45"/>
        <v>0</v>
      </c>
      <c r="W105" s="1">
        <f t="shared" si="41"/>
        <v>622500000</v>
      </c>
    </row>
    <row r="106" spans="1:26" x14ac:dyDescent="0.35">
      <c r="A106" s="1">
        <v>24</v>
      </c>
      <c r="B106" s="1">
        <v>6156</v>
      </c>
      <c r="C106" s="1" t="s">
        <v>30</v>
      </c>
      <c r="D106" s="1">
        <v>5</v>
      </c>
      <c r="E106" s="1">
        <v>2</v>
      </c>
      <c r="F106" s="1">
        <v>0</v>
      </c>
      <c r="G106" s="1">
        <v>1</v>
      </c>
      <c r="H106" s="1">
        <v>1</v>
      </c>
      <c r="I106" s="1" t="s">
        <v>41</v>
      </c>
      <c r="J106" s="1" t="s">
        <v>41</v>
      </c>
      <c r="K106" s="1">
        <v>53</v>
      </c>
      <c r="L106" s="1">
        <v>3</v>
      </c>
      <c r="M106" s="1">
        <v>0</v>
      </c>
      <c r="N106" s="1">
        <v>0</v>
      </c>
      <c r="P106" s="1" t="e">
        <f t="shared" si="47"/>
        <v>#VALUE!</v>
      </c>
      <c r="Q106" s="1" t="e">
        <f t="shared" si="40"/>
        <v>#VALUE!</v>
      </c>
      <c r="R106" s="1">
        <f t="shared" si="46"/>
        <v>530000000</v>
      </c>
      <c r="S106" s="1">
        <f t="shared" si="43"/>
        <v>300000000</v>
      </c>
      <c r="T106" s="1">
        <f t="shared" si="44"/>
        <v>0</v>
      </c>
      <c r="U106" s="1">
        <f t="shared" si="45"/>
        <v>0</v>
      </c>
      <c r="W106" s="1">
        <f t="shared" si="41"/>
        <v>207500000</v>
      </c>
      <c r="X106" s="1">
        <f>_xlfn.AGGREGATE(1, 6, P106:U107)</f>
        <v>506250000</v>
      </c>
      <c r="Y106" s="1">
        <f>_xlfn.AGGREGATE(1, 6, R106:R107)</f>
        <v>525000000</v>
      </c>
      <c r="Z106" s="1">
        <f>_xlfn.AGGREGATE(7, 6, R106:R107)/SQRT(COUNT(R106:R107))</f>
        <v>4999999.9999999991</v>
      </c>
    </row>
    <row r="107" spans="1:26" x14ac:dyDescent="0.35">
      <c r="A107" s="1">
        <v>24</v>
      </c>
      <c r="B107" s="1">
        <v>6156</v>
      </c>
      <c r="C107" s="1" t="s">
        <v>30</v>
      </c>
      <c r="D107" s="1">
        <v>5</v>
      </c>
      <c r="E107" s="1">
        <v>2</v>
      </c>
      <c r="F107" s="1">
        <v>0</v>
      </c>
      <c r="G107" s="1">
        <v>1</v>
      </c>
      <c r="H107" s="1">
        <v>2</v>
      </c>
      <c r="I107" s="1" t="s">
        <v>41</v>
      </c>
      <c r="J107" s="1" t="s">
        <v>41</v>
      </c>
      <c r="K107" s="1">
        <v>52</v>
      </c>
      <c r="L107" s="1">
        <v>7</v>
      </c>
      <c r="M107" s="1">
        <v>2</v>
      </c>
      <c r="N107" s="1">
        <v>0</v>
      </c>
      <c r="P107" s="1" t="e">
        <f t="shared" si="47"/>
        <v>#VALUE!</v>
      </c>
      <c r="Q107" s="1" t="e">
        <f t="shared" si="40"/>
        <v>#VALUE!</v>
      </c>
      <c r="R107" s="1">
        <f t="shared" si="46"/>
        <v>520000000</v>
      </c>
      <c r="S107" s="1">
        <f t="shared" si="43"/>
        <v>700000000</v>
      </c>
      <c r="T107" s="1">
        <f t="shared" si="44"/>
        <v>2000000000</v>
      </c>
      <c r="U107" s="1">
        <f t="shared" si="45"/>
        <v>0</v>
      </c>
      <c r="W107" s="1">
        <f t="shared" si="41"/>
        <v>805000000</v>
      </c>
    </row>
    <row r="108" spans="1:26" x14ac:dyDescent="0.35">
      <c r="A108" s="1">
        <v>24</v>
      </c>
      <c r="B108" s="1">
        <v>6156</v>
      </c>
      <c r="C108" s="1" t="s">
        <v>30</v>
      </c>
      <c r="D108" s="1">
        <v>5</v>
      </c>
      <c r="E108" s="1">
        <v>2</v>
      </c>
      <c r="F108" s="1">
        <v>2</v>
      </c>
      <c r="G108" s="1">
        <v>1</v>
      </c>
      <c r="H108" s="1">
        <v>1</v>
      </c>
      <c r="I108" s="1" t="s">
        <v>41</v>
      </c>
      <c r="J108" s="1" t="s">
        <v>41</v>
      </c>
      <c r="K108" s="1">
        <v>39</v>
      </c>
      <c r="L108" s="1">
        <v>6</v>
      </c>
      <c r="M108" s="1">
        <v>1</v>
      </c>
      <c r="N108" s="1">
        <v>0</v>
      </c>
      <c r="P108" s="1" t="e">
        <f t="shared" si="47"/>
        <v>#VALUE!</v>
      </c>
      <c r="Q108" s="1" t="e">
        <f t="shared" si="40"/>
        <v>#VALUE!</v>
      </c>
      <c r="R108" s="1">
        <f t="shared" si="46"/>
        <v>390000000</v>
      </c>
      <c r="S108" s="1">
        <f t="shared" si="43"/>
        <v>600000000</v>
      </c>
      <c r="T108" s="1">
        <f t="shared" si="44"/>
        <v>1000000000</v>
      </c>
      <c r="U108" s="1">
        <f t="shared" si="45"/>
        <v>0</v>
      </c>
      <c r="W108" s="1">
        <f t="shared" si="41"/>
        <v>497500000</v>
      </c>
      <c r="X108" s="1">
        <f>_xlfn.AGGREGATE(1, 6, P108:U109)</f>
        <v>340000000</v>
      </c>
      <c r="Y108" s="1">
        <f>_xlfn.AGGREGATE(1, 6, R108:R109)</f>
        <v>360000000</v>
      </c>
      <c r="Z108" s="1">
        <f>_xlfn.AGGREGATE(7, 6, R108:R109)/SQRT(COUNT(R108:R109))</f>
        <v>29999999.999999996</v>
      </c>
    </row>
    <row r="109" spans="1:26" x14ac:dyDescent="0.35">
      <c r="A109" s="1">
        <v>24</v>
      </c>
      <c r="B109" s="1">
        <v>6156</v>
      </c>
      <c r="C109" s="1" t="s">
        <v>30</v>
      </c>
      <c r="D109" s="1">
        <v>5</v>
      </c>
      <c r="E109" s="1">
        <v>2</v>
      </c>
      <c r="F109" s="1">
        <v>2</v>
      </c>
      <c r="G109" s="1">
        <v>1</v>
      </c>
      <c r="H109" s="1">
        <v>2</v>
      </c>
      <c r="I109" s="1" t="s">
        <v>41</v>
      </c>
      <c r="J109" s="1" t="s">
        <v>41</v>
      </c>
      <c r="K109" s="1">
        <v>33</v>
      </c>
      <c r="L109" s="1">
        <v>4</v>
      </c>
      <c r="M109" s="1">
        <v>0</v>
      </c>
      <c r="N109" s="1">
        <v>0</v>
      </c>
      <c r="P109" s="1" t="e">
        <f t="shared" si="47"/>
        <v>#VALUE!</v>
      </c>
      <c r="Q109" s="1" t="e">
        <f t="shared" si="40"/>
        <v>#VALUE!</v>
      </c>
      <c r="R109" s="1">
        <f t="shared" si="46"/>
        <v>330000000</v>
      </c>
      <c r="S109" s="1">
        <f t="shared" si="43"/>
        <v>400000000</v>
      </c>
      <c r="T109" s="1">
        <f t="shared" si="44"/>
        <v>0</v>
      </c>
      <c r="U109" s="1">
        <f t="shared" si="45"/>
        <v>0</v>
      </c>
      <c r="W109" s="1">
        <f t="shared" si="41"/>
        <v>182500000</v>
      </c>
    </row>
    <row r="110" spans="1:26" x14ac:dyDescent="0.35">
      <c r="A110" s="1">
        <v>24</v>
      </c>
      <c r="B110" s="1">
        <v>6156</v>
      </c>
      <c r="C110" s="1" t="s">
        <v>30</v>
      </c>
      <c r="D110" s="1">
        <v>5</v>
      </c>
      <c r="E110" s="1">
        <v>2</v>
      </c>
      <c r="F110" s="1">
        <v>4</v>
      </c>
      <c r="G110" s="1">
        <v>1</v>
      </c>
      <c r="H110" s="1">
        <v>1</v>
      </c>
      <c r="I110" s="1" t="s">
        <v>41</v>
      </c>
      <c r="J110" s="1" t="s">
        <v>41</v>
      </c>
      <c r="K110" s="1">
        <v>30</v>
      </c>
      <c r="L110" s="1">
        <v>1</v>
      </c>
      <c r="M110" s="1">
        <v>0</v>
      </c>
      <c r="N110" s="1">
        <v>0</v>
      </c>
      <c r="P110" s="1" t="e">
        <f t="shared" si="47"/>
        <v>#VALUE!</v>
      </c>
      <c r="Q110" s="1" t="e">
        <f>J110*100*10^(-1*$J$2)</f>
        <v>#VALUE!</v>
      </c>
      <c r="R110" s="1">
        <f t="shared" si="46"/>
        <v>300000000</v>
      </c>
      <c r="S110" s="1">
        <f t="shared" si="43"/>
        <v>100000000</v>
      </c>
      <c r="T110" s="1">
        <f t="shared" si="44"/>
        <v>0</v>
      </c>
      <c r="U110" s="1">
        <f t="shared" si="45"/>
        <v>0</v>
      </c>
      <c r="W110" s="1">
        <f t="shared" si="41"/>
        <v>100000000</v>
      </c>
      <c r="X110" s="1">
        <f>_xlfn.AGGREGATE(1, 6, P110:U111)</f>
        <v>268750000</v>
      </c>
      <c r="Y110" s="1">
        <f>_xlfn.AGGREGATE(1, 6, R110:R111)</f>
        <v>325000000</v>
      </c>
      <c r="Z110" s="1">
        <f>_xlfn.AGGREGATE(7, 6, R110:R111)/SQRT(COUNT(R110:R111))</f>
        <v>25000000</v>
      </c>
    </row>
    <row r="111" spans="1:26" x14ac:dyDescent="0.35">
      <c r="A111" s="1">
        <v>24</v>
      </c>
      <c r="B111" s="1">
        <v>6156</v>
      </c>
      <c r="C111" s="1" t="s">
        <v>30</v>
      </c>
      <c r="D111" s="1">
        <v>5</v>
      </c>
      <c r="E111" s="1">
        <v>2</v>
      </c>
      <c r="F111" s="1">
        <v>4</v>
      </c>
      <c r="G111" s="1">
        <v>1</v>
      </c>
      <c r="H111" s="1">
        <v>2</v>
      </c>
      <c r="I111" s="1" t="s">
        <v>41</v>
      </c>
      <c r="J111" s="1" t="s">
        <v>41</v>
      </c>
      <c r="K111" s="1">
        <v>35</v>
      </c>
      <c r="L111" s="1">
        <v>4</v>
      </c>
      <c r="M111" s="1">
        <v>1</v>
      </c>
      <c r="N111" s="1">
        <v>0</v>
      </c>
      <c r="P111" s="1" t="e">
        <f t="shared" si="47"/>
        <v>#VALUE!</v>
      </c>
      <c r="Q111" s="1" t="e">
        <f t="shared" si="40"/>
        <v>#VALUE!</v>
      </c>
      <c r="R111" s="1">
        <f t="shared" si="46"/>
        <v>350000000</v>
      </c>
      <c r="S111" s="1">
        <f t="shared" si="43"/>
        <v>400000000</v>
      </c>
      <c r="T111" s="1">
        <f t="shared" si="44"/>
        <v>1000000000</v>
      </c>
      <c r="U111" s="1">
        <f t="shared" si="45"/>
        <v>0</v>
      </c>
      <c r="W111" s="1">
        <f t="shared" si="41"/>
        <v>437500000</v>
      </c>
    </row>
    <row r="112" spans="1:26" x14ac:dyDescent="0.35">
      <c r="A112" s="1">
        <v>24</v>
      </c>
      <c r="B112" s="1">
        <v>6156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 t="s">
        <v>41</v>
      </c>
      <c r="J112" s="1" t="s">
        <v>41</v>
      </c>
      <c r="K112" s="1">
        <v>16</v>
      </c>
      <c r="L112" s="1">
        <v>2</v>
      </c>
      <c r="M112" s="1">
        <v>0</v>
      </c>
      <c r="N112" s="1">
        <v>0</v>
      </c>
      <c r="P112" s="1" t="e">
        <f t="shared" si="47"/>
        <v>#VALUE!</v>
      </c>
      <c r="Q112" s="1" t="e">
        <f t="shared" si="40"/>
        <v>#VALUE!</v>
      </c>
      <c r="R112" s="1">
        <f t="shared" si="46"/>
        <v>160000000</v>
      </c>
      <c r="S112" s="1">
        <f t="shared" si="43"/>
        <v>200000000</v>
      </c>
      <c r="T112" s="1">
        <f t="shared" si="44"/>
        <v>0</v>
      </c>
      <c r="U112" s="1">
        <f t="shared" si="45"/>
        <v>0</v>
      </c>
      <c r="W112" s="1">
        <f t="shared" si="41"/>
        <v>90000000</v>
      </c>
      <c r="X112" s="1">
        <f>_xlfn.AGGREGATE(1, 6, P112:U113)</f>
        <v>201250000</v>
      </c>
      <c r="Y112" s="1">
        <f>_xlfn.AGGREGATE(1, 6, R112:R113)</f>
        <v>155000000</v>
      </c>
      <c r="Z112" s="1">
        <f>_xlfn.AGGREGATE(7, 6, R112:R113)/SQRT(COUNT(R112:R113))</f>
        <v>4999999.9999999991</v>
      </c>
    </row>
    <row r="113" spans="1:26" x14ac:dyDescent="0.35">
      <c r="A113" s="1">
        <v>24</v>
      </c>
      <c r="B113" s="1">
        <v>6156</v>
      </c>
      <c r="C113" s="1" t="s">
        <v>30</v>
      </c>
      <c r="D113" s="1">
        <v>0</v>
      </c>
      <c r="E113" s="1">
        <v>0</v>
      </c>
      <c r="F113" s="1">
        <v>0</v>
      </c>
      <c r="G113" s="1">
        <v>2</v>
      </c>
      <c r="H113" s="1">
        <v>2</v>
      </c>
      <c r="I113" s="1" t="s">
        <v>41</v>
      </c>
      <c r="J113" s="1" t="s">
        <v>41</v>
      </c>
      <c r="K113" s="1">
        <v>15</v>
      </c>
      <c r="L113" s="1">
        <v>1</v>
      </c>
      <c r="M113" s="1">
        <v>1</v>
      </c>
      <c r="N113" s="1">
        <v>0</v>
      </c>
      <c r="P113" s="1" t="e">
        <f t="shared" si="47"/>
        <v>#VALUE!</v>
      </c>
      <c r="Q113" s="1" t="e">
        <f t="shared" si="40"/>
        <v>#VALUE!</v>
      </c>
      <c r="R113" s="1">
        <f t="shared" si="46"/>
        <v>150000000</v>
      </c>
      <c r="S113" s="1">
        <f t="shared" si="43"/>
        <v>100000000</v>
      </c>
      <c r="T113" s="1">
        <f t="shared" si="44"/>
        <v>1000000000</v>
      </c>
      <c r="U113" s="1">
        <f t="shared" si="45"/>
        <v>0</v>
      </c>
      <c r="W113" s="1">
        <f t="shared" si="41"/>
        <v>312500000</v>
      </c>
    </row>
    <row r="114" spans="1:26" x14ac:dyDescent="0.35">
      <c r="A114" s="1">
        <v>24</v>
      </c>
      <c r="B114" s="1">
        <v>6156</v>
      </c>
      <c r="C114" s="1" t="s">
        <v>30</v>
      </c>
      <c r="D114" s="1">
        <v>5</v>
      </c>
      <c r="E114" s="1">
        <v>0</v>
      </c>
      <c r="F114" s="1">
        <v>0</v>
      </c>
      <c r="G114" s="1">
        <v>2</v>
      </c>
      <c r="H114" s="1">
        <v>1</v>
      </c>
      <c r="I114" s="1" t="s">
        <v>41</v>
      </c>
      <c r="J114" s="1" t="s">
        <v>41</v>
      </c>
      <c r="K114" s="1">
        <v>53</v>
      </c>
      <c r="L114" s="1">
        <v>7</v>
      </c>
      <c r="M114" s="1">
        <v>0</v>
      </c>
      <c r="N114" s="1">
        <v>0</v>
      </c>
      <c r="P114" s="1" t="e">
        <f t="shared" si="47"/>
        <v>#VALUE!</v>
      </c>
      <c r="Q114" s="1" t="e">
        <f t="shared" si="40"/>
        <v>#VALUE!</v>
      </c>
      <c r="R114" s="1">
        <f t="shared" si="46"/>
        <v>530000000</v>
      </c>
      <c r="S114" s="1">
        <f t="shared" si="43"/>
        <v>700000000</v>
      </c>
      <c r="T114" s="1">
        <f t="shared" si="44"/>
        <v>0</v>
      </c>
      <c r="U114" s="1">
        <f t="shared" si="45"/>
        <v>0</v>
      </c>
      <c r="W114" s="1">
        <f t="shared" si="41"/>
        <v>307500000</v>
      </c>
      <c r="X114" s="1">
        <f>_xlfn.AGGREGATE(1, 6, P114:U115)</f>
        <v>410000000</v>
      </c>
      <c r="Y114" s="1">
        <f>_xlfn.AGGREGATE(1, 6, R114:R115)</f>
        <v>540000000</v>
      </c>
      <c r="Z114" s="1">
        <f>_xlfn.AGGREGATE(7, 6, R114:R115)/SQRT(COUNT(R114:R115))</f>
        <v>9999999.9999999981</v>
      </c>
    </row>
    <row r="115" spans="1:26" x14ac:dyDescent="0.35">
      <c r="A115" s="1">
        <v>24</v>
      </c>
      <c r="B115" s="1">
        <v>6156</v>
      </c>
      <c r="C115" s="1" t="s">
        <v>30</v>
      </c>
      <c r="D115" s="1">
        <v>5</v>
      </c>
      <c r="E115" s="1">
        <v>0</v>
      </c>
      <c r="F115" s="1">
        <v>0</v>
      </c>
      <c r="G115" s="1">
        <v>2</v>
      </c>
      <c r="H115" s="1">
        <v>2</v>
      </c>
      <c r="I115" s="1" t="s">
        <v>41</v>
      </c>
      <c r="J115" s="1" t="s">
        <v>41</v>
      </c>
      <c r="K115" s="1">
        <v>55</v>
      </c>
      <c r="L115" s="1">
        <v>5</v>
      </c>
      <c r="M115" s="1">
        <v>1</v>
      </c>
      <c r="N115" s="1">
        <v>0</v>
      </c>
      <c r="P115" s="1" t="e">
        <f t="shared" si="47"/>
        <v>#VALUE!</v>
      </c>
      <c r="Q115" s="1" t="e">
        <f t="shared" si="40"/>
        <v>#VALUE!</v>
      </c>
      <c r="R115" s="1">
        <f t="shared" si="46"/>
        <v>550000000</v>
      </c>
      <c r="S115" s="1">
        <f t="shared" si="43"/>
        <v>500000000</v>
      </c>
      <c r="T115" s="1">
        <f t="shared" si="44"/>
        <v>1000000000</v>
      </c>
      <c r="U115" s="1">
        <f t="shared" si="45"/>
        <v>0</v>
      </c>
      <c r="W115" s="1">
        <f t="shared" si="41"/>
        <v>512500000</v>
      </c>
    </row>
    <row r="116" spans="1:26" x14ac:dyDescent="0.35">
      <c r="A116" s="1">
        <v>24</v>
      </c>
      <c r="B116" s="1">
        <v>6156</v>
      </c>
      <c r="C116" s="1" t="s">
        <v>30</v>
      </c>
      <c r="D116" s="1">
        <v>5</v>
      </c>
      <c r="E116" s="1">
        <v>2</v>
      </c>
      <c r="F116" s="1">
        <v>0</v>
      </c>
      <c r="G116" s="1">
        <v>2</v>
      </c>
      <c r="H116" s="1">
        <v>1</v>
      </c>
      <c r="I116" s="1" t="s">
        <v>41</v>
      </c>
      <c r="J116" s="1" t="s">
        <v>41</v>
      </c>
      <c r="K116" s="1">
        <v>46</v>
      </c>
      <c r="L116" s="1">
        <v>4</v>
      </c>
      <c r="M116" s="1">
        <v>0</v>
      </c>
      <c r="N116" s="1">
        <v>0</v>
      </c>
      <c r="P116" s="1" t="e">
        <f t="shared" si="47"/>
        <v>#VALUE!</v>
      </c>
      <c r="Q116" s="1" t="e">
        <f t="shared" si="40"/>
        <v>#VALUE!</v>
      </c>
      <c r="R116" s="1">
        <f t="shared" si="46"/>
        <v>460000000</v>
      </c>
      <c r="S116" s="1">
        <f t="shared" si="43"/>
        <v>400000000</v>
      </c>
      <c r="T116" s="1">
        <f t="shared" si="44"/>
        <v>0</v>
      </c>
      <c r="U116" s="1">
        <f t="shared" si="45"/>
        <v>0</v>
      </c>
      <c r="W116" s="1">
        <f t="shared" si="41"/>
        <v>215000000</v>
      </c>
      <c r="X116" s="1">
        <f>_xlfn.AGGREGATE(1, 6, P116:U117)</f>
        <v>223750000</v>
      </c>
      <c r="Y116" s="1">
        <f>_xlfn.AGGREGATE(1, 6, R116:R117)</f>
        <v>395000000</v>
      </c>
      <c r="Z116" s="1">
        <f>_xlfn.AGGREGATE(7, 6, R116:R117)/SQRT(COUNT(R116:R117))</f>
        <v>64999999.999999993</v>
      </c>
    </row>
    <row r="117" spans="1:26" x14ac:dyDescent="0.35">
      <c r="A117" s="1">
        <v>24</v>
      </c>
      <c r="B117" s="1">
        <v>6156</v>
      </c>
      <c r="C117" s="1" t="s">
        <v>30</v>
      </c>
      <c r="D117" s="1">
        <v>5</v>
      </c>
      <c r="E117" s="1">
        <v>2</v>
      </c>
      <c r="F117" s="1">
        <v>0</v>
      </c>
      <c r="G117" s="1">
        <v>2</v>
      </c>
      <c r="H117" s="1">
        <v>2</v>
      </c>
      <c r="I117" s="1" t="s">
        <v>41</v>
      </c>
      <c r="J117" s="1" t="s">
        <v>41</v>
      </c>
      <c r="K117" s="1">
        <v>33</v>
      </c>
      <c r="L117" s="1">
        <v>6</v>
      </c>
      <c r="M117" s="1">
        <v>0</v>
      </c>
      <c r="N117" s="1">
        <v>0</v>
      </c>
      <c r="P117" s="1" t="e">
        <f t="shared" si="47"/>
        <v>#VALUE!</v>
      </c>
      <c r="Q117" s="1" t="e">
        <f t="shared" si="40"/>
        <v>#VALUE!</v>
      </c>
      <c r="R117" s="1">
        <f t="shared" si="46"/>
        <v>330000000</v>
      </c>
      <c r="S117" s="1">
        <f t="shared" si="43"/>
        <v>600000000</v>
      </c>
      <c r="T117" s="1">
        <f t="shared" si="44"/>
        <v>0</v>
      </c>
      <c r="U117" s="1">
        <f t="shared" si="45"/>
        <v>0</v>
      </c>
      <c r="W117" s="1">
        <f t="shared" si="41"/>
        <v>232500000</v>
      </c>
    </row>
    <row r="118" spans="1:26" x14ac:dyDescent="0.35">
      <c r="A118" s="1">
        <v>24</v>
      </c>
      <c r="B118" s="1">
        <v>6156</v>
      </c>
      <c r="C118" s="1" t="s">
        <v>30</v>
      </c>
      <c r="D118" s="1">
        <v>5</v>
      </c>
      <c r="E118" s="1">
        <v>2</v>
      </c>
      <c r="F118" s="1">
        <v>2</v>
      </c>
      <c r="G118" s="1">
        <v>2</v>
      </c>
      <c r="H118" s="1">
        <v>1</v>
      </c>
      <c r="I118" s="1" t="s">
        <v>41</v>
      </c>
      <c r="J118" s="1" t="s">
        <v>41</v>
      </c>
      <c r="K118" s="1">
        <v>35</v>
      </c>
      <c r="L118" s="1">
        <v>4</v>
      </c>
      <c r="M118" s="1">
        <v>1</v>
      </c>
      <c r="N118" s="1">
        <v>0</v>
      </c>
      <c r="P118" s="1" t="e">
        <f t="shared" si="47"/>
        <v>#VALUE!</v>
      </c>
      <c r="Q118" s="1" t="e">
        <f t="shared" si="40"/>
        <v>#VALUE!</v>
      </c>
      <c r="R118" s="1">
        <f t="shared" si="46"/>
        <v>350000000</v>
      </c>
      <c r="S118" s="1">
        <f t="shared" si="43"/>
        <v>400000000</v>
      </c>
      <c r="T118" s="1">
        <f t="shared" si="44"/>
        <v>1000000000</v>
      </c>
      <c r="U118" s="1">
        <f t="shared" si="45"/>
        <v>0</v>
      </c>
      <c r="W118" s="1">
        <f t="shared" si="41"/>
        <v>437500000</v>
      </c>
      <c r="X118" s="1">
        <f>_xlfn.AGGREGATE(1, 6, P118:U119)</f>
        <v>390000000</v>
      </c>
      <c r="Y118" s="1">
        <f>_xlfn.AGGREGATE(1, 6, R118:R119)</f>
        <v>310000000</v>
      </c>
      <c r="Z118" s="1">
        <f>_xlfn.AGGREGATE(7, 6, R118:R119)/SQRT(COUNT(R118:R119))</f>
        <v>39999999.999999993</v>
      </c>
    </row>
    <row r="119" spans="1:26" x14ac:dyDescent="0.35">
      <c r="A119" s="1">
        <v>24</v>
      </c>
      <c r="B119" s="1">
        <v>6156</v>
      </c>
      <c r="C119" s="1" t="s">
        <v>30</v>
      </c>
      <c r="D119" s="1">
        <v>5</v>
      </c>
      <c r="E119" s="1">
        <v>2</v>
      </c>
      <c r="F119" s="1">
        <v>2</v>
      </c>
      <c r="G119" s="1">
        <v>2</v>
      </c>
      <c r="H119" s="1">
        <v>2</v>
      </c>
      <c r="I119" s="1" t="s">
        <v>41</v>
      </c>
      <c r="J119" s="1" t="s">
        <v>41</v>
      </c>
      <c r="K119" s="1">
        <v>27</v>
      </c>
      <c r="L119" s="1">
        <v>1</v>
      </c>
      <c r="M119" s="1">
        <v>1</v>
      </c>
      <c r="N119" s="1">
        <v>0</v>
      </c>
      <c r="P119" s="1" t="e">
        <f t="shared" si="47"/>
        <v>#VALUE!</v>
      </c>
      <c r="Q119" s="1" t="e">
        <f t="shared" si="40"/>
        <v>#VALUE!</v>
      </c>
      <c r="R119" s="1">
        <f t="shared" si="46"/>
        <v>270000000</v>
      </c>
      <c r="S119" s="1">
        <f t="shared" si="43"/>
        <v>100000000</v>
      </c>
      <c r="T119" s="1">
        <f t="shared" si="44"/>
        <v>1000000000</v>
      </c>
      <c r="U119" s="1">
        <f t="shared" si="45"/>
        <v>0</v>
      </c>
      <c r="W119" s="1">
        <f t="shared" si="41"/>
        <v>342500000</v>
      </c>
    </row>
    <row r="120" spans="1:26" x14ac:dyDescent="0.35">
      <c r="A120" s="1">
        <v>24</v>
      </c>
      <c r="B120" s="1">
        <v>6156</v>
      </c>
      <c r="C120" s="1" t="s">
        <v>30</v>
      </c>
      <c r="D120" s="1">
        <v>5</v>
      </c>
      <c r="E120" s="1">
        <v>2</v>
      </c>
      <c r="F120" s="1">
        <v>4</v>
      </c>
      <c r="G120" s="1">
        <v>2</v>
      </c>
      <c r="H120" s="1">
        <v>1</v>
      </c>
      <c r="I120" s="1" t="s">
        <v>41</v>
      </c>
      <c r="J120" s="1" t="s">
        <v>41</v>
      </c>
      <c r="K120" s="1">
        <v>21</v>
      </c>
      <c r="L120" s="1">
        <v>2</v>
      </c>
      <c r="M120" s="1">
        <v>0</v>
      </c>
      <c r="N120" s="1">
        <v>0</v>
      </c>
      <c r="P120" s="1" t="e">
        <f t="shared" si="47"/>
        <v>#VALUE!</v>
      </c>
      <c r="Q120" s="1" t="e">
        <f t="shared" si="40"/>
        <v>#VALUE!</v>
      </c>
      <c r="R120" s="1">
        <f t="shared" si="46"/>
        <v>210000000</v>
      </c>
      <c r="S120" s="1">
        <f t="shared" si="43"/>
        <v>200000000</v>
      </c>
      <c r="T120" s="1">
        <f t="shared" si="44"/>
        <v>0</v>
      </c>
      <c r="U120" s="1">
        <f t="shared" si="45"/>
        <v>0</v>
      </c>
      <c r="W120" s="1">
        <f t="shared" si="41"/>
        <v>102500000</v>
      </c>
      <c r="X120" s="1">
        <f>_xlfn.AGGREGATE(1, 6, P120:U121)</f>
        <v>107500000</v>
      </c>
      <c r="Y120" s="1">
        <f>_xlfn.AGGREGATE(1, 6, R120:R121)</f>
        <v>180000000</v>
      </c>
      <c r="Z120" s="1">
        <f>_xlfn.AGGREGATE(7, 6, R120:R121)/SQRT(COUNT(R120:R121))</f>
        <v>29999999.999999996</v>
      </c>
    </row>
    <row r="121" spans="1:26" x14ac:dyDescent="0.35">
      <c r="A121" s="1">
        <v>24</v>
      </c>
      <c r="B121" s="1">
        <v>6156</v>
      </c>
      <c r="C121" s="1" t="s">
        <v>30</v>
      </c>
      <c r="D121" s="1">
        <v>5</v>
      </c>
      <c r="E121" s="1">
        <v>2</v>
      </c>
      <c r="F121" s="1">
        <v>4</v>
      </c>
      <c r="G121" s="1">
        <v>2</v>
      </c>
      <c r="H121" s="1">
        <v>2</v>
      </c>
      <c r="I121" s="1" t="s">
        <v>41</v>
      </c>
      <c r="J121" s="1" t="s">
        <v>41</v>
      </c>
      <c r="K121" s="1">
        <v>15</v>
      </c>
      <c r="L121" s="1">
        <v>3</v>
      </c>
      <c r="M121" s="1">
        <v>0</v>
      </c>
      <c r="N121" s="1">
        <v>0</v>
      </c>
      <c r="P121" s="1" t="e">
        <f t="shared" si="47"/>
        <v>#VALUE!</v>
      </c>
      <c r="Q121" s="1" t="e">
        <f t="shared" si="40"/>
        <v>#VALUE!</v>
      </c>
      <c r="R121" s="1">
        <f t="shared" si="46"/>
        <v>150000000</v>
      </c>
      <c r="S121" s="1">
        <f t="shared" si="43"/>
        <v>300000000</v>
      </c>
      <c r="T121" s="1">
        <f t="shared" si="44"/>
        <v>0</v>
      </c>
      <c r="U121" s="1">
        <f t="shared" si="45"/>
        <v>0</v>
      </c>
      <c r="W121" s="1">
        <f t="shared" si="41"/>
        <v>112500000</v>
      </c>
    </row>
    <row r="122" spans="1:26" x14ac:dyDescent="0.35">
      <c r="A122" s="1">
        <v>24</v>
      </c>
      <c r="B122" s="1">
        <v>6156</v>
      </c>
      <c r="C122" s="1" t="s">
        <v>30</v>
      </c>
      <c r="D122" s="1">
        <v>0</v>
      </c>
      <c r="E122" s="1">
        <v>0</v>
      </c>
      <c r="F122" s="1">
        <v>0</v>
      </c>
      <c r="G122" s="1">
        <v>3</v>
      </c>
      <c r="H122" s="1">
        <v>1</v>
      </c>
      <c r="I122" s="1" t="s">
        <v>41</v>
      </c>
      <c r="J122" s="1" t="s">
        <v>41</v>
      </c>
      <c r="K122" s="1">
        <v>14</v>
      </c>
      <c r="L122" s="1">
        <v>1</v>
      </c>
      <c r="M122" s="1">
        <v>0</v>
      </c>
      <c r="N122" s="1">
        <v>0</v>
      </c>
      <c r="P122" s="1" t="e">
        <f t="shared" si="47"/>
        <v>#VALUE!</v>
      </c>
      <c r="Q122" s="1" t="e">
        <f t="shared" si="40"/>
        <v>#VALUE!</v>
      </c>
      <c r="R122" s="1">
        <f t="shared" si="46"/>
        <v>140000000</v>
      </c>
      <c r="S122" s="1">
        <f t="shared" si="43"/>
        <v>100000000</v>
      </c>
      <c r="T122" s="1">
        <f t="shared" si="44"/>
        <v>0</v>
      </c>
      <c r="U122" s="1">
        <f t="shared" si="45"/>
        <v>0</v>
      </c>
      <c r="W122" s="1">
        <f t="shared" si="41"/>
        <v>60000000</v>
      </c>
      <c r="X122" s="1">
        <f>_xlfn.AGGREGATE(1, 6, P122:U123)</f>
        <v>300000000</v>
      </c>
      <c r="Y122" s="1">
        <f>_xlfn.AGGREGATE(1, 6, R122:R123)</f>
        <v>150000000</v>
      </c>
      <c r="Z122" s="1">
        <f>_xlfn.AGGREGATE(7, 6, R122:R123)/SQRT(COUNT(R122:R123))</f>
        <v>9999999.9999999981</v>
      </c>
    </row>
    <row r="123" spans="1:26" x14ac:dyDescent="0.35">
      <c r="A123" s="1">
        <v>24</v>
      </c>
      <c r="B123" s="1">
        <v>6156</v>
      </c>
      <c r="C123" s="1" t="s">
        <v>30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 t="s">
        <v>41</v>
      </c>
      <c r="J123" s="1" t="s">
        <v>41</v>
      </c>
      <c r="K123" s="1">
        <v>16</v>
      </c>
      <c r="L123" s="1">
        <v>0</v>
      </c>
      <c r="M123" s="1">
        <v>2</v>
      </c>
      <c r="N123" s="1">
        <v>0</v>
      </c>
      <c r="P123" s="1" t="e">
        <f t="shared" si="47"/>
        <v>#VALUE!</v>
      </c>
      <c r="Q123" s="1" t="e">
        <f t="shared" si="40"/>
        <v>#VALUE!</v>
      </c>
      <c r="R123" s="1">
        <f t="shared" si="46"/>
        <v>160000000</v>
      </c>
      <c r="S123" s="1">
        <f t="shared" si="43"/>
        <v>0</v>
      </c>
      <c r="T123" s="1">
        <f t="shared" si="44"/>
        <v>2000000000</v>
      </c>
      <c r="U123" s="1">
        <f t="shared" si="45"/>
        <v>0</v>
      </c>
      <c r="W123" s="1">
        <f t="shared" si="41"/>
        <v>540000000</v>
      </c>
    </row>
    <row r="124" spans="1:26" x14ac:dyDescent="0.35">
      <c r="A124" s="1">
        <v>24</v>
      </c>
      <c r="B124" s="1">
        <v>6156</v>
      </c>
      <c r="C124" s="1" t="s">
        <v>30</v>
      </c>
      <c r="D124" s="1">
        <v>5</v>
      </c>
      <c r="E124" s="1">
        <v>0</v>
      </c>
      <c r="F124" s="1">
        <v>0</v>
      </c>
      <c r="G124" s="1">
        <v>3</v>
      </c>
      <c r="H124" s="1">
        <v>1</v>
      </c>
      <c r="I124" s="1" t="s">
        <v>41</v>
      </c>
      <c r="J124" s="1" t="s">
        <v>41</v>
      </c>
      <c r="K124" s="1">
        <v>55</v>
      </c>
      <c r="L124" s="1">
        <v>3</v>
      </c>
      <c r="M124" s="1">
        <v>0</v>
      </c>
      <c r="N124" s="1">
        <v>0</v>
      </c>
      <c r="P124" s="1" t="e">
        <f t="shared" si="47"/>
        <v>#VALUE!</v>
      </c>
      <c r="Q124" s="1" t="e">
        <f t="shared" si="40"/>
        <v>#VALUE!</v>
      </c>
      <c r="R124" s="1">
        <f t="shared" si="46"/>
        <v>550000000</v>
      </c>
      <c r="S124" s="1">
        <f t="shared" si="43"/>
        <v>300000000</v>
      </c>
      <c r="T124" s="1">
        <f t="shared" si="44"/>
        <v>0</v>
      </c>
      <c r="U124" s="1">
        <f t="shared" si="45"/>
        <v>0</v>
      </c>
      <c r="W124" s="1">
        <f t="shared" si="41"/>
        <v>212500000</v>
      </c>
      <c r="X124" s="1">
        <f>_xlfn.AGGREGATE(1, 6, P124:U125)</f>
        <v>410000000</v>
      </c>
      <c r="Y124" s="1">
        <f>_xlfn.AGGREGATE(1, 6, R124:R125)</f>
        <v>540000000</v>
      </c>
      <c r="Z124" s="1">
        <f>_xlfn.AGGREGATE(7, 6, R124:R125)/SQRT(COUNT(R124:R125))</f>
        <v>9999999.9999999981</v>
      </c>
    </row>
    <row r="125" spans="1:26" x14ac:dyDescent="0.35">
      <c r="A125" s="1">
        <v>24</v>
      </c>
      <c r="B125" s="1">
        <v>6156</v>
      </c>
      <c r="C125" s="1" t="s">
        <v>30</v>
      </c>
      <c r="D125" s="1">
        <v>5</v>
      </c>
      <c r="E125" s="1">
        <v>0</v>
      </c>
      <c r="F125" s="1">
        <v>0</v>
      </c>
      <c r="G125" s="1">
        <v>3</v>
      </c>
      <c r="H125" s="1">
        <v>2</v>
      </c>
      <c r="I125" s="1" t="s">
        <v>41</v>
      </c>
      <c r="J125" s="1" t="s">
        <v>41</v>
      </c>
      <c r="K125" s="1">
        <v>53</v>
      </c>
      <c r="L125" s="1">
        <v>9</v>
      </c>
      <c r="M125" s="1">
        <v>1</v>
      </c>
      <c r="N125" s="1">
        <v>0</v>
      </c>
      <c r="P125" s="1" t="e">
        <f t="shared" si="47"/>
        <v>#VALUE!</v>
      </c>
      <c r="Q125" s="1" t="e">
        <f t="shared" si="40"/>
        <v>#VALUE!</v>
      </c>
      <c r="R125" s="1">
        <f t="shared" si="46"/>
        <v>530000000</v>
      </c>
      <c r="S125" s="1">
        <f t="shared" si="43"/>
        <v>900000000</v>
      </c>
      <c r="T125" s="1">
        <f t="shared" si="44"/>
        <v>1000000000</v>
      </c>
      <c r="U125" s="1">
        <f t="shared" si="45"/>
        <v>0</v>
      </c>
      <c r="W125" s="1">
        <f t="shared" si="41"/>
        <v>607500000</v>
      </c>
    </row>
    <row r="126" spans="1:26" x14ac:dyDescent="0.35">
      <c r="A126" s="1">
        <v>24</v>
      </c>
      <c r="B126" s="1">
        <v>6156</v>
      </c>
      <c r="C126" s="1" t="s">
        <v>30</v>
      </c>
      <c r="D126" s="1">
        <v>5</v>
      </c>
      <c r="E126" s="1">
        <v>2</v>
      </c>
      <c r="F126" s="1">
        <v>0</v>
      </c>
      <c r="G126" s="1">
        <v>3</v>
      </c>
      <c r="H126" s="1">
        <v>1</v>
      </c>
      <c r="I126" s="1" t="s">
        <v>41</v>
      </c>
      <c r="J126" s="1" t="s">
        <v>41</v>
      </c>
      <c r="K126" s="1">
        <v>39</v>
      </c>
      <c r="L126" s="1">
        <v>4</v>
      </c>
      <c r="M126" s="1">
        <v>0</v>
      </c>
      <c r="N126" s="1">
        <v>0</v>
      </c>
      <c r="P126" s="1" t="e">
        <f t="shared" si="47"/>
        <v>#VALUE!</v>
      </c>
      <c r="Q126" s="1" t="e">
        <f t="shared" si="40"/>
        <v>#VALUE!</v>
      </c>
      <c r="R126" s="1">
        <f t="shared" si="46"/>
        <v>390000000</v>
      </c>
      <c r="S126" s="1">
        <f t="shared" si="43"/>
        <v>400000000</v>
      </c>
      <c r="T126" s="1">
        <f t="shared" si="44"/>
        <v>0</v>
      </c>
      <c r="U126" s="1">
        <f t="shared" si="45"/>
        <v>0</v>
      </c>
      <c r="W126" s="1">
        <f t="shared" si="41"/>
        <v>197500000</v>
      </c>
      <c r="X126" s="1">
        <f>_xlfn.AGGREGATE(1, 6, P126:U127)</f>
        <v>342500000</v>
      </c>
      <c r="Y126" s="1">
        <f>_xlfn.AGGREGATE(1, 6, R126:R127)</f>
        <v>470000000</v>
      </c>
      <c r="Z126" s="1">
        <f>_xlfn.AGGREGATE(7, 6, R126:R127)/SQRT(COUNT(R126:R127))</f>
        <v>79999999.999999985</v>
      </c>
    </row>
    <row r="127" spans="1:26" x14ac:dyDescent="0.35">
      <c r="A127" s="1">
        <v>24</v>
      </c>
      <c r="B127" s="1">
        <v>6156</v>
      </c>
      <c r="C127" s="1" t="s">
        <v>30</v>
      </c>
      <c r="D127" s="1">
        <v>5</v>
      </c>
      <c r="E127" s="1">
        <v>2</v>
      </c>
      <c r="F127" s="1">
        <v>0</v>
      </c>
      <c r="G127" s="1">
        <v>3</v>
      </c>
      <c r="H127" s="1">
        <v>2</v>
      </c>
      <c r="I127" s="1" t="s">
        <v>41</v>
      </c>
      <c r="J127" s="1" t="s">
        <v>41</v>
      </c>
      <c r="K127" s="1">
        <v>55</v>
      </c>
      <c r="L127" s="1">
        <v>4</v>
      </c>
      <c r="M127" s="1">
        <v>1</v>
      </c>
      <c r="N127" s="1">
        <v>0</v>
      </c>
      <c r="P127" s="1" t="e">
        <f t="shared" si="47"/>
        <v>#VALUE!</v>
      </c>
      <c r="Q127" s="1" t="e">
        <f t="shared" si="40"/>
        <v>#VALUE!</v>
      </c>
      <c r="R127" s="1">
        <f t="shared" si="46"/>
        <v>550000000</v>
      </c>
      <c r="S127" s="1">
        <f t="shared" si="43"/>
        <v>400000000</v>
      </c>
      <c r="T127" s="1">
        <f t="shared" si="44"/>
        <v>1000000000</v>
      </c>
      <c r="U127" s="1">
        <f t="shared" si="45"/>
        <v>0</v>
      </c>
      <c r="W127" s="1">
        <f t="shared" si="41"/>
        <v>487500000</v>
      </c>
    </row>
    <row r="128" spans="1:26" x14ac:dyDescent="0.35">
      <c r="A128" s="1">
        <v>24</v>
      </c>
      <c r="B128" s="1">
        <v>6156</v>
      </c>
      <c r="C128" s="1" t="s">
        <v>30</v>
      </c>
      <c r="D128" s="1">
        <v>5</v>
      </c>
      <c r="E128" s="1">
        <v>2</v>
      </c>
      <c r="F128" s="1">
        <v>2</v>
      </c>
      <c r="G128" s="1">
        <v>3</v>
      </c>
      <c r="H128" s="1">
        <v>1</v>
      </c>
      <c r="I128" s="1" t="s">
        <v>41</v>
      </c>
      <c r="J128" s="1" t="s">
        <v>41</v>
      </c>
      <c r="K128" s="1">
        <v>32</v>
      </c>
      <c r="L128" s="1">
        <v>4</v>
      </c>
      <c r="M128" s="1">
        <v>0</v>
      </c>
      <c r="N128" s="1">
        <v>0</v>
      </c>
      <c r="P128" s="1" t="e">
        <f t="shared" si="47"/>
        <v>#VALUE!</v>
      </c>
      <c r="Q128" s="1" t="e">
        <f t="shared" si="40"/>
        <v>#VALUE!</v>
      </c>
      <c r="R128" s="1">
        <f t="shared" si="46"/>
        <v>320000000</v>
      </c>
      <c r="S128" s="1">
        <f t="shared" si="43"/>
        <v>400000000</v>
      </c>
      <c r="T128" s="1">
        <f t="shared" si="44"/>
        <v>0</v>
      </c>
      <c r="U128" s="1">
        <f t="shared" si="45"/>
        <v>0</v>
      </c>
      <c r="W128" s="1">
        <f t="shared" si="41"/>
        <v>180000000</v>
      </c>
      <c r="X128" s="1">
        <f>_xlfn.AGGREGATE(1, 6, P128:U129)</f>
        <v>307500000</v>
      </c>
      <c r="Y128" s="1">
        <f>_xlfn.AGGREGATE(1, 6, R128:R129)</f>
        <v>380000000</v>
      </c>
      <c r="Z128" s="1">
        <f>_xlfn.AGGREGATE(7, 6, R128:R129)/SQRT(COUNT(R128:R129))</f>
        <v>59999999.999999993</v>
      </c>
    </row>
    <row r="129" spans="1:26" x14ac:dyDescent="0.35">
      <c r="A129" s="1">
        <v>24</v>
      </c>
      <c r="B129" s="1">
        <v>6156</v>
      </c>
      <c r="C129" s="1" t="s">
        <v>30</v>
      </c>
      <c r="D129" s="1">
        <v>5</v>
      </c>
      <c r="E129" s="1">
        <v>2</v>
      </c>
      <c r="F129" s="1">
        <v>2</v>
      </c>
      <c r="G129" s="1">
        <v>3</v>
      </c>
      <c r="H129" s="1">
        <v>2</v>
      </c>
      <c r="I129" s="1" t="s">
        <v>41</v>
      </c>
      <c r="J129" s="1" t="s">
        <v>41</v>
      </c>
      <c r="K129" s="1">
        <v>44</v>
      </c>
      <c r="L129" s="1">
        <v>3</v>
      </c>
      <c r="M129" s="1">
        <v>1</v>
      </c>
      <c r="N129" s="1">
        <v>0</v>
      </c>
      <c r="P129" s="1" t="e">
        <f t="shared" si="47"/>
        <v>#VALUE!</v>
      </c>
      <c r="Q129" s="1" t="e">
        <f t="shared" si="40"/>
        <v>#VALUE!</v>
      </c>
      <c r="R129" s="1">
        <f t="shared" si="46"/>
        <v>440000000</v>
      </c>
      <c r="S129" s="1">
        <f t="shared" si="43"/>
        <v>300000000</v>
      </c>
      <c r="T129" s="1">
        <f t="shared" si="44"/>
        <v>1000000000</v>
      </c>
      <c r="U129" s="1">
        <f t="shared" si="45"/>
        <v>0</v>
      </c>
      <c r="W129" s="1">
        <f t="shared" si="41"/>
        <v>435000000</v>
      </c>
    </row>
    <row r="130" spans="1:26" x14ac:dyDescent="0.35">
      <c r="A130" s="1">
        <v>24</v>
      </c>
      <c r="B130" s="1">
        <v>6156</v>
      </c>
      <c r="C130" s="1" t="s">
        <v>30</v>
      </c>
      <c r="D130" s="1">
        <v>5</v>
      </c>
      <c r="E130" s="1">
        <v>2</v>
      </c>
      <c r="F130" s="1">
        <v>4</v>
      </c>
      <c r="G130" s="1">
        <v>3</v>
      </c>
      <c r="H130" s="1">
        <v>1</v>
      </c>
      <c r="I130" s="1" t="s">
        <v>41</v>
      </c>
      <c r="J130" s="1" t="s">
        <v>41</v>
      </c>
      <c r="K130" s="1">
        <v>23</v>
      </c>
      <c r="L130" s="1">
        <v>2</v>
      </c>
      <c r="M130" s="1">
        <v>0</v>
      </c>
      <c r="N130" s="1">
        <v>0</v>
      </c>
      <c r="P130" s="1" t="e">
        <f t="shared" si="47"/>
        <v>#VALUE!</v>
      </c>
      <c r="Q130" s="1" t="e">
        <f t="shared" si="40"/>
        <v>#VALUE!</v>
      </c>
      <c r="R130" s="1">
        <f t="shared" si="46"/>
        <v>230000000</v>
      </c>
      <c r="S130" s="1">
        <f t="shared" si="43"/>
        <v>200000000</v>
      </c>
      <c r="T130" s="1">
        <f t="shared" si="44"/>
        <v>0</v>
      </c>
      <c r="U130" s="1">
        <f t="shared" si="45"/>
        <v>0</v>
      </c>
      <c r="W130" s="1">
        <f t="shared" si="41"/>
        <v>107500000</v>
      </c>
      <c r="X130" s="1">
        <f>_xlfn.AGGREGATE(1, 6, P130:U131)</f>
        <v>108750000</v>
      </c>
      <c r="Y130" s="1">
        <f>_xlfn.AGGREGATE(1, 6, R130:R131)</f>
        <v>285000000</v>
      </c>
      <c r="Z130" s="1">
        <f>_xlfn.AGGREGATE(7, 6, R130:R131)/SQRT(COUNT(R130:R131))</f>
        <v>54999999.999999993</v>
      </c>
    </row>
    <row r="131" spans="1:26" x14ac:dyDescent="0.35">
      <c r="A131" s="1">
        <v>24</v>
      </c>
      <c r="B131" s="1">
        <v>6156</v>
      </c>
      <c r="C131" s="1" t="s">
        <v>30</v>
      </c>
      <c r="D131" s="1">
        <v>5</v>
      </c>
      <c r="E131" s="1">
        <v>2</v>
      </c>
      <c r="F131" s="1">
        <v>4</v>
      </c>
      <c r="G131" s="1">
        <v>3</v>
      </c>
      <c r="H131" s="1">
        <v>2</v>
      </c>
      <c r="I131" s="1" t="s">
        <v>41</v>
      </c>
      <c r="J131" s="1" t="s">
        <v>41</v>
      </c>
      <c r="K131" s="1">
        <v>34</v>
      </c>
      <c r="L131" s="1">
        <v>1</v>
      </c>
      <c r="M131" s="1">
        <v>0</v>
      </c>
      <c r="N131" s="1">
        <v>0</v>
      </c>
      <c r="P131" s="1" t="e">
        <f t="shared" si="47"/>
        <v>#VALUE!</v>
      </c>
      <c r="Q131" s="1" t="e">
        <f t="shared" si="40"/>
        <v>#VALUE!</v>
      </c>
      <c r="R131" s="1">
        <f t="shared" si="46"/>
        <v>340000000</v>
      </c>
      <c r="S131" s="1">
        <f t="shared" si="43"/>
        <v>100000000</v>
      </c>
      <c r="T131" s="1">
        <f t="shared" si="44"/>
        <v>0</v>
      </c>
      <c r="U131" s="1">
        <f t="shared" si="45"/>
        <v>0</v>
      </c>
      <c r="W131" s="1">
        <f t="shared" si="41"/>
        <v>110000000</v>
      </c>
    </row>
    <row r="132" spans="1:26" x14ac:dyDescent="0.35">
      <c r="A132" s="1">
        <v>24</v>
      </c>
      <c r="B132" s="1" t="s">
        <v>45</v>
      </c>
      <c r="C132" s="1" t="s">
        <v>30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 t="s">
        <v>41</v>
      </c>
      <c r="J132" s="1" t="s">
        <v>41</v>
      </c>
      <c r="K132" s="1">
        <v>16</v>
      </c>
      <c r="L132" s="1">
        <v>2</v>
      </c>
      <c r="M132" s="1">
        <v>0</v>
      </c>
      <c r="N132" s="1">
        <v>0</v>
      </c>
      <c r="P132" s="1" t="e">
        <f t="shared" si="47"/>
        <v>#VALUE!</v>
      </c>
      <c r="Q132" s="1" t="e">
        <f t="shared" si="40"/>
        <v>#VALUE!</v>
      </c>
      <c r="R132" s="1">
        <f t="shared" si="46"/>
        <v>160000000</v>
      </c>
      <c r="S132" s="1">
        <f t="shared" si="43"/>
        <v>200000000</v>
      </c>
      <c r="T132" s="1">
        <f t="shared" si="44"/>
        <v>0</v>
      </c>
      <c r="U132" s="1">
        <f t="shared" si="45"/>
        <v>0</v>
      </c>
      <c r="W132" s="1">
        <f t="shared" si="41"/>
        <v>90000000</v>
      </c>
      <c r="X132" s="1">
        <f>_xlfn.AGGREGATE(1, 6, P132:U133)</f>
        <v>76250000</v>
      </c>
      <c r="Y132" s="1">
        <f>_xlfn.AGGREGATE(1, 6, R132:R133)</f>
        <v>205000000</v>
      </c>
      <c r="Z132" s="1">
        <f>_xlfn.AGGREGATE(7, 6, R132:R133)/SQRT(COUNT(R132:R133))</f>
        <v>45000000</v>
      </c>
    </row>
    <row r="133" spans="1:26" x14ac:dyDescent="0.35">
      <c r="A133" s="1">
        <v>24</v>
      </c>
      <c r="B133" s="1" t="s">
        <v>45</v>
      </c>
      <c r="C133" s="1" t="s">
        <v>30</v>
      </c>
      <c r="D133" s="1">
        <v>0</v>
      </c>
      <c r="E133" s="1">
        <v>0</v>
      </c>
      <c r="F133" s="1">
        <v>0</v>
      </c>
      <c r="G133" s="1">
        <v>1</v>
      </c>
      <c r="H133" s="1">
        <v>2</v>
      </c>
      <c r="I133" s="1" t="s">
        <v>41</v>
      </c>
      <c r="J133" s="1" t="s">
        <v>41</v>
      </c>
      <c r="K133" s="1">
        <v>25</v>
      </c>
      <c r="L133" s="1">
        <v>0</v>
      </c>
      <c r="M133" s="1">
        <v>0</v>
      </c>
      <c r="N133" s="1">
        <v>0</v>
      </c>
      <c r="P133" s="1" t="e">
        <f t="shared" si="47"/>
        <v>#VALUE!</v>
      </c>
      <c r="Q133" s="1" t="e">
        <f t="shared" si="40"/>
        <v>#VALUE!</v>
      </c>
      <c r="R133" s="1">
        <f t="shared" si="46"/>
        <v>250000000</v>
      </c>
      <c r="S133" s="1">
        <f t="shared" si="43"/>
        <v>0</v>
      </c>
      <c r="T133" s="1">
        <f t="shared" si="44"/>
        <v>0</v>
      </c>
      <c r="U133" s="1">
        <f t="shared" si="45"/>
        <v>0</v>
      </c>
      <c r="W133" s="1">
        <f t="shared" si="41"/>
        <v>62500000</v>
      </c>
    </row>
    <row r="134" spans="1:26" x14ac:dyDescent="0.35">
      <c r="A134" s="1">
        <v>24</v>
      </c>
      <c r="B134" s="1" t="s">
        <v>45</v>
      </c>
      <c r="C134" s="1" t="s">
        <v>30</v>
      </c>
      <c r="D134" s="1">
        <v>5</v>
      </c>
      <c r="E134" s="1">
        <v>0</v>
      </c>
      <c r="F134" s="1">
        <v>0</v>
      </c>
      <c r="G134" s="1">
        <v>1</v>
      </c>
      <c r="H134" s="1">
        <v>1</v>
      </c>
      <c r="I134" s="1" t="s">
        <v>41</v>
      </c>
      <c r="J134" s="1" t="s">
        <v>41</v>
      </c>
      <c r="K134" s="1">
        <v>67</v>
      </c>
      <c r="L134" s="1">
        <v>8</v>
      </c>
      <c r="M134" s="1">
        <v>1</v>
      </c>
      <c r="N134" s="1">
        <v>0</v>
      </c>
      <c r="P134" s="1" t="e">
        <f t="shared" si="47"/>
        <v>#VALUE!</v>
      </c>
      <c r="Q134" s="1" t="e">
        <f t="shared" si="40"/>
        <v>#VALUE!</v>
      </c>
      <c r="R134" s="1">
        <f t="shared" si="46"/>
        <v>670000000</v>
      </c>
      <c r="S134" s="1">
        <f t="shared" si="43"/>
        <v>800000000</v>
      </c>
      <c r="T134" s="1">
        <f t="shared" si="44"/>
        <v>1000000000</v>
      </c>
      <c r="U134" s="1">
        <f t="shared" si="45"/>
        <v>0</v>
      </c>
      <c r="W134" s="1">
        <f t="shared" si="41"/>
        <v>617500000</v>
      </c>
      <c r="X134" s="1">
        <f>_xlfn.AGGREGATE(1, 6, P134:U135)</f>
        <v>742500000</v>
      </c>
      <c r="Y134" s="1">
        <f>_xlfn.AGGREGATE(1, 6, R134:R135)</f>
        <v>720000000</v>
      </c>
      <c r="Z134" s="1">
        <f>_xlfn.AGGREGATE(7, 6, R134:R135)/SQRT(COUNT(R134:R135))</f>
        <v>50000000</v>
      </c>
    </row>
    <row r="135" spans="1:26" x14ac:dyDescent="0.35">
      <c r="A135" s="1">
        <v>24</v>
      </c>
      <c r="B135" s="1" t="s">
        <v>45</v>
      </c>
      <c r="C135" s="1" t="s">
        <v>30</v>
      </c>
      <c r="D135" s="1">
        <v>5</v>
      </c>
      <c r="E135" s="1">
        <v>0</v>
      </c>
      <c r="F135" s="1">
        <v>0</v>
      </c>
      <c r="G135" s="1">
        <v>1</v>
      </c>
      <c r="H135" s="1">
        <v>2</v>
      </c>
      <c r="I135" s="1" t="s">
        <v>41</v>
      </c>
      <c r="J135" s="1" t="s">
        <v>41</v>
      </c>
      <c r="K135" s="1">
        <v>77</v>
      </c>
      <c r="L135" s="1">
        <v>7</v>
      </c>
      <c r="M135" s="1">
        <v>2</v>
      </c>
      <c r="N135" s="1">
        <v>0</v>
      </c>
      <c r="P135" s="1" t="e">
        <f t="shared" si="47"/>
        <v>#VALUE!</v>
      </c>
      <c r="Q135" s="1" t="e">
        <f t="shared" si="40"/>
        <v>#VALUE!</v>
      </c>
      <c r="R135" s="1">
        <f t="shared" si="46"/>
        <v>770000000</v>
      </c>
      <c r="S135" s="1">
        <f t="shared" si="43"/>
        <v>700000000</v>
      </c>
      <c r="T135" s="1">
        <f t="shared" si="44"/>
        <v>2000000000</v>
      </c>
      <c r="U135" s="1">
        <f t="shared" si="45"/>
        <v>0</v>
      </c>
      <c r="W135" s="1">
        <f t="shared" si="41"/>
        <v>867500000</v>
      </c>
    </row>
    <row r="136" spans="1:26" x14ac:dyDescent="0.35">
      <c r="A136" s="1">
        <v>24</v>
      </c>
      <c r="B136" s="1" t="s">
        <v>45</v>
      </c>
      <c r="C136" s="1" t="s">
        <v>30</v>
      </c>
      <c r="D136" s="1">
        <v>5</v>
      </c>
      <c r="E136" s="1">
        <v>2</v>
      </c>
      <c r="F136" s="1">
        <v>0</v>
      </c>
      <c r="G136" s="1">
        <v>1</v>
      </c>
      <c r="H136" s="1">
        <v>1</v>
      </c>
      <c r="I136" s="1" t="s">
        <v>41</v>
      </c>
      <c r="J136" s="1" t="s">
        <v>41</v>
      </c>
      <c r="K136" s="1">
        <v>52</v>
      </c>
      <c r="L136" s="1">
        <v>9</v>
      </c>
      <c r="M136" s="1">
        <v>0</v>
      </c>
      <c r="N136" s="1">
        <v>0</v>
      </c>
      <c r="P136" s="1" t="e">
        <f t="shared" si="47"/>
        <v>#VALUE!</v>
      </c>
      <c r="Q136" s="1" t="e">
        <f t="shared" si="40"/>
        <v>#VALUE!</v>
      </c>
      <c r="R136" s="1">
        <f t="shared" si="46"/>
        <v>520000000</v>
      </c>
      <c r="S136" s="1">
        <f t="shared" si="43"/>
        <v>900000000</v>
      </c>
      <c r="T136" s="1">
        <f t="shared" si="44"/>
        <v>0</v>
      </c>
      <c r="U136" s="1">
        <f t="shared" si="45"/>
        <v>0</v>
      </c>
      <c r="W136" s="1">
        <f t="shared" si="41"/>
        <v>355000000</v>
      </c>
      <c r="X136" s="1">
        <f>_xlfn.AGGREGATE(1, 6, P136:U137)</f>
        <v>301250000</v>
      </c>
      <c r="Y136" s="1">
        <f>_xlfn.AGGREGATE(1, 6, R136:R137)</f>
        <v>555000000</v>
      </c>
      <c r="Z136" s="1">
        <f>_xlfn.AGGREGATE(7, 6, R136:R137)/SQRT(COUNT(R136:R137))</f>
        <v>35000000</v>
      </c>
    </row>
    <row r="137" spans="1:26" x14ac:dyDescent="0.35">
      <c r="A137" s="1">
        <v>24</v>
      </c>
      <c r="B137" s="1" t="s">
        <v>45</v>
      </c>
      <c r="C137" s="1" t="s">
        <v>30</v>
      </c>
      <c r="D137" s="1">
        <v>5</v>
      </c>
      <c r="E137" s="1">
        <v>2</v>
      </c>
      <c r="F137" s="1">
        <v>0</v>
      </c>
      <c r="G137" s="1">
        <v>1</v>
      </c>
      <c r="H137" s="1">
        <v>2</v>
      </c>
      <c r="I137" s="1" t="s">
        <v>41</v>
      </c>
      <c r="J137" s="1" t="s">
        <v>41</v>
      </c>
      <c r="K137" s="1">
        <v>59</v>
      </c>
      <c r="L137" s="1">
        <v>4</v>
      </c>
      <c r="M137" s="1">
        <v>0</v>
      </c>
      <c r="N137" s="1">
        <v>0</v>
      </c>
      <c r="P137" s="1" t="e">
        <f t="shared" si="47"/>
        <v>#VALUE!</v>
      </c>
      <c r="Q137" s="1" t="e">
        <f t="shared" si="40"/>
        <v>#VALUE!</v>
      </c>
      <c r="R137" s="1">
        <f t="shared" si="46"/>
        <v>590000000</v>
      </c>
      <c r="S137" s="1">
        <f t="shared" si="43"/>
        <v>400000000</v>
      </c>
      <c r="T137" s="1">
        <f t="shared" si="44"/>
        <v>0</v>
      </c>
      <c r="U137" s="1">
        <f t="shared" si="45"/>
        <v>0</v>
      </c>
      <c r="W137" s="1">
        <f t="shared" si="41"/>
        <v>247500000</v>
      </c>
    </row>
    <row r="138" spans="1:26" x14ac:dyDescent="0.35">
      <c r="A138" s="1">
        <v>24</v>
      </c>
      <c r="B138" s="1" t="s">
        <v>45</v>
      </c>
      <c r="C138" s="1" t="s">
        <v>30</v>
      </c>
      <c r="D138" s="1">
        <v>5</v>
      </c>
      <c r="E138" s="1">
        <v>2</v>
      </c>
      <c r="F138" s="1">
        <v>2</v>
      </c>
      <c r="G138" s="1">
        <v>1</v>
      </c>
      <c r="H138" s="1">
        <v>1</v>
      </c>
      <c r="I138" s="1" t="s">
        <v>41</v>
      </c>
      <c r="J138" s="1" t="s">
        <v>41</v>
      </c>
      <c r="K138" s="1">
        <v>26</v>
      </c>
      <c r="L138" s="1">
        <v>3</v>
      </c>
      <c r="M138" s="1">
        <v>0</v>
      </c>
      <c r="N138" s="1">
        <v>0</v>
      </c>
      <c r="P138" s="1" t="e">
        <f t="shared" si="47"/>
        <v>#VALUE!</v>
      </c>
      <c r="Q138" s="1" t="e">
        <f t="shared" si="40"/>
        <v>#VALUE!</v>
      </c>
      <c r="R138" s="1">
        <f t="shared" si="46"/>
        <v>260000000</v>
      </c>
      <c r="S138" s="1">
        <f t="shared" si="43"/>
        <v>300000000</v>
      </c>
      <c r="T138" s="1">
        <f t="shared" si="44"/>
        <v>0</v>
      </c>
      <c r="U138" s="1">
        <f t="shared" si="45"/>
        <v>0</v>
      </c>
      <c r="W138" s="1">
        <f t="shared" si="41"/>
        <v>140000000</v>
      </c>
      <c r="X138" s="1">
        <f>_xlfn.AGGREGATE(1, 6, P138:U139)</f>
        <v>183750000</v>
      </c>
      <c r="Y138" s="1">
        <f>_xlfn.AGGREGATE(1, 6, R138:R139)</f>
        <v>235000000</v>
      </c>
      <c r="Z138" s="1">
        <f>_xlfn.AGGREGATE(7, 6, R138:R139)/SQRT(COUNT(R138:R139))</f>
        <v>25000000</v>
      </c>
    </row>
    <row r="139" spans="1:26" x14ac:dyDescent="0.35">
      <c r="A139" s="1">
        <v>24</v>
      </c>
      <c r="B139" s="1" t="s">
        <v>45</v>
      </c>
      <c r="C139" s="1" t="s">
        <v>30</v>
      </c>
      <c r="D139" s="1">
        <v>5</v>
      </c>
      <c r="E139" s="1">
        <v>2</v>
      </c>
      <c r="F139" s="1">
        <v>2</v>
      </c>
      <c r="G139" s="1">
        <v>1</v>
      </c>
      <c r="H139" s="1">
        <v>2</v>
      </c>
      <c r="I139" s="1" t="s">
        <v>41</v>
      </c>
      <c r="J139" s="1" t="s">
        <v>41</v>
      </c>
      <c r="K139" s="1">
        <v>21</v>
      </c>
      <c r="L139" s="1">
        <v>7</v>
      </c>
      <c r="M139" s="1">
        <v>0</v>
      </c>
      <c r="N139" s="1">
        <v>0</v>
      </c>
      <c r="P139" s="1" t="e">
        <f t="shared" si="47"/>
        <v>#VALUE!</v>
      </c>
      <c r="Q139" s="1" t="e">
        <f t="shared" si="40"/>
        <v>#VALUE!</v>
      </c>
      <c r="R139" s="1">
        <f t="shared" si="46"/>
        <v>210000000</v>
      </c>
      <c r="S139" s="1">
        <f t="shared" si="43"/>
        <v>700000000</v>
      </c>
      <c r="T139" s="1">
        <f t="shared" si="44"/>
        <v>0</v>
      </c>
      <c r="U139" s="1">
        <f t="shared" si="45"/>
        <v>0</v>
      </c>
      <c r="W139" s="1">
        <f t="shared" si="41"/>
        <v>227500000</v>
      </c>
    </row>
    <row r="140" spans="1:26" x14ac:dyDescent="0.35">
      <c r="A140" s="1">
        <v>24</v>
      </c>
      <c r="B140" s="1" t="s">
        <v>45</v>
      </c>
      <c r="C140" s="1" t="s">
        <v>30</v>
      </c>
      <c r="D140" s="1">
        <v>5</v>
      </c>
      <c r="E140" s="1">
        <v>2</v>
      </c>
      <c r="F140" s="1">
        <v>4</v>
      </c>
      <c r="G140" s="1">
        <v>1</v>
      </c>
      <c r="H140" s="1">
        <v>1</v>
      </c>
      <c r="I140" s="1" t="s">
        <v>41</v>
      </c>
      <c r="J140" s="1" t="s">
        <v>41</v>
      </c>
      <c r="K140" s="1">
        <v>60</v>
      </c>
      <c r="L140" s="1">
        <v>5</v>
      </c>
      <c r="M140" s="1">
        <v>2</v>
      </c>
      <c r="N140" s="1">
        <v>0</v>
      </c>
      <c r="P140" s="1" t="e">
        <f t="shared" si="47"/>
        <v>#VALUE!</v>
      </c>
      <c r="Q140" s="1" t="e">
        <f t="shared" si="40"/>
        <v>#VALUE!</v>
      </c>
      <c r="R140" s="1">
        <f t="shared" si="46"/>
        <v>600000000</v>
      </c>
      <c r="S140" s="1">
        <f t="shared" si="43"/>
        <v>500000000</v>
      </c>
      <c r="T140" s="1">
        <f t="shared" si="44"/>
        <v>2000000000</v>
      </c>
      <c r="U140" s="1">
        <f t="shared" si="45"/>
        <v>0</v>
      </c>
      <c r="W140" s="1">
        <f t="shared" si="41"/>
        <v>775000000</v>
      </c>
      <c r="X140" s="1">
        <f>_xlfn.AGGREGATE(1, 6, P140:U141)</f>
        <v>2042500000</v>
      </c>
      <c r="Y140" s="1">
        <f>_xlfn.AGGREGATE(1, 6, R140:R141)</f>
        <v>520000000</v>
      </c>
      <c r="Z140" s="1">
        <f>_xlfn.AGGREGATE(7, 6, R140:R141)/SQRT(COUNT(R140:R141))</f>
        <v>79999999.999999985</v>
      </c>
    </row>
    <row r="141" spans="1:26" x14ac:dyDescent="0.35">
      <c r="A141" s="1">
        <v>24</v>
      </c>
      <c r="B141" s="1" t="s">
        <v>45</v>
      </c>
      <c r="C141" s="1" t="s">
        <v>30</v>
      </c>
      <c r="D141" s="1">
        <v>5</v>
      </c>
      <c r="E141" s="1">
        <v>2</v>
      </c>
      <c r="F141" s="1">
        <v>4</v>
      </c>
      <c r="G141" s="1">
        <v>1</v>
      </c>
      <c r="H141" s="1">
        <v>2</v>
      </c>
      <c r="I141" s="1" t="s">
        <v>41</v>
      </c>
      <c r="J141" s="1" t="s">
        <v>41</v>
      </c>
      <c r="K141" s="1">
        <v>44</v>
      </c>
      <c r="L141" s="1">
        <v>8</v>
      </c>
      <c r="M141" s="1">
        <v>2</v>
      </c>
      <c r="N141" s="1">
        <v>1</v>
      </c>
      <c r="P141" s="1" t="e">
        <f t="shared" si="47"/>
        <v>#VALUE!</v>
      </c>
      <c r="Q141" s="1" t="e">
        <f t="shared" si="40"/>
        <v>#VALUE!</v>
      </c>
      <c r="R141" s="1">
        <f t="shared" si="46"/>
        <v>440000000</v>
      </c>
      <c r="S141" s="1">
        <f t="shared" si="43"/>
        <v>800000000</v>
      </c>
      <c r="T141" s="1">
        <f t="shared" si="44"/>
        <v>2000000000</v>
      </c>
      <c r="U141" s="1">
        <f t="shared" si="45"/>
        <v>10000000000</v>
      </c>
      <c r="W141" s="1">
        <f t="shared" si="41"/>
        <v>3310000000</v>
      </c>
    </row>
    <row r="142" spans="1:26" x14ac:dyDescent="0.35">
      <c r="A142" s="1">
        <v>24</v>
      </c>
      <c r="B142" s="1" t="s">
        <v>45</v>
      </c>
      <c r="C142" s="1" t="s">
        <v>30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 t="s">
        <v>41</v>
      </c>
      <c r="J142" s="1" t="s">
        <v>41</v>
      </c>
      <c r="K142" s="1">
        <v>16</v>
      </c>
      <c r="L142" s="1">
        <v>1</v>
      </c>
      <c r="M142" s="1">
        <v>0</v>
      </c>
      <c r="N142" s="1">
        <v>0</v>
      </c>
      <c r="P142" s="1" t="e">
        <f t="shared" si="47"/>
        <v>#VALUE!</v>
      </c>
      <c r="Q142" s="1" t="e">
        <f t="shared" si="40"/>
        <v>#VALUE!</v>
      </c>
      <c r="R142" s="1">
        <f t="shared" si="46"/>
        <v>160000000</v>
      </c>
      <c r="S142" s="1">
        <f t="shared" si="43"/>
        <v>100000000</v>
      </c>
      <c r="T142" s="1">
        <f t="shared" si="44"/>
        <v>0</v>
      </c>
      <c r="U142" s="1">
        <f t="shared" si="45"/>
        <v>0</v>
      </c>
      <c r="W142" s="1">
        <f t="shared" si="41"/>
        <v>65000000</v>
      </c>
      <c r="X142" s="1">
        <f>_xlfn.AGGREGATE(1, 6, P142:U143)</f>
        <v>97500000</v>
      </c>
      <c r="Y142" s="1">
        <f>_xlfn.AGGREGATE(1, 6, R142:R143)</f>
        <v>190000000</v>
      </c>
      <c r="Z142" s="1">
        <f>_xlfn.AGGREGATE(7, 6, R142:R143)/SQRT(COUNT(R142:R143))</f>
        <v>29999999.999999996</v>
      </c>
    </row>
    <row r="143" spans="1:26" x14ac:dyDescent="0.35">
      <c r="A143" s="1">
        <v>24</v>
      </c>
      <c r="B143" s="1" t="s">
        <v>45</v>
      </c>
      <c r="C143" s="1" t="s">
        <v>30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 t="s">
        <v>41</v>
      </c>
      <c r="J143" s="1" t="s">
        <v>41</v>
      </c>
      <c r="K143" s="1">
        <v>22</v>
      </c>
      <c r="L143" s="1">
        <v>3</v>
      </c>
      <c r="M143" s="1">
        <v>0</v>
      </c>
      <c r="N143" s="1">
        <v>0</v>
      </c>
      <c r="P143" s="1" t="e">
        <f t="shared" si="47"/>
        <v>#VALUE!</v>
      </c>
      <c r="Q143" s="1" t="e">
        <f t="shared" si="40"/>
        <v>#VALUE!</v>
      </c>
      <c r="R143" s="1">
        <f t="shared" si="46"/>
        <v>220000000</v>
      </c>
      <c r="S143" s="1">
        <f t="shared" si="43"/>
        <v>300000000</v>
      </c>
      <c r="T143" s="1">
        <f t="shared" si="44"/>
        <v>0</v>
      </c>
      <c r="U143" s="1">
        <f t="shared" si="45"/>
        <v>0</v>
      </c>
      <c r="W143" s="1">
        <f t="shared" si="41"/>
        <v>130000000</v>
      </c>
    </row>
    <row r="144" spans="1:26" x14ac:dyDescent="0.35">
      <c r="A144" s="1">
        <v>24</v>
      </c>
      <c r="B144" s="1" t="s">
        <v>45</v>
      </c>
      <c r="C144" s="1" t="s">
        <v>30</v>
      </c>
      <c r="D144" s="1">
        <v>5</v>
      </c>
      <c r="E144" s="1">
        <v>0</v>
      </c>
      <c r="F144" s="1">
        <v>0</v>
      </c>
      <c r="G144" s="1">
        <v>2</v>
      </c>
      <c r="H144" s="1">
        <v>1</v>
      </c>
      <c r="I144" s="1" t="s">
        <v>41</v>
      </c>
      <c r="J144" s="1" t="s">
        <v>41</v>
      </c>
      <c r="K144" s="1">
        <v>66</v>
      </c>
      <c r="L144" s="1">
        <v>8</v>
      </c>
      <c r="M144" s="1">
        <v>0</v>
      </c>
      <c r="N144" s="1">
        <v>0</v>
      </c>
      <c r="P144" s="1" t="e">
        <f t="shared" si="47"/>
        <v>#VALUE!</v>
      </c>
      <c r="Q144" s="1" t="e">
        <f t="shared" si="40"/>
        <v>#VALUE!</v>
      </c>
      <c r="R144" s="1">
        <f t="shared" si="46"/>
        <v>660000000</v>
      </c>
      <c r="S144" s="1">
        <f t="shared" si="43"/>
        <v>800000000</v>
      </c>
      <c r="T144" s="1">
        <f t="shared" si="44"/>
        <v>0</v>
      </c>
      <c r="U144" s="1">
        <f t="shared" si="45"/>
        <v>0</v>
      </c>
      <c r="W144" s="1">
        <f t="shared" si="41"/>
        <v>365000000</v>
      </c>
      <c r="X144" s="1">
        <f>_xlfn.AGGREGATE(1, 6, P144:U145)</f>
        <v>1832500000</v>
      </c>
      <c r="Y144" s="1">
        <f>_xlfn.AGGREGATE(1, 6, R144:R145)</f>
        <v>730000000</v>
      </c>
      <c r="Z144" s="1">
        <f>_xlfn.AGGREGATE(7, 6, R144:R145)/SQRT(COUNT(R144:R145))</f>
        <v>70000000</v>
      </c>
    </row>
    <row r="145" spans="1:26" x14ac:dyDescent="0.35">
      <c r="A145" s="1">
        <v>24</v>
      </c>
      <c r="B145" s="1" t="s">
        <v>45</v>
      </c>
      <c r="C145" s="1" t="s">
        <v>30</v>
      </c>
      <c r="D145" s="1">
        <v>5</v>
      </c>
      <c r="E145" s="1">
        <v>0</v>
      </c>
      <c r="F145" s="1">
        <v>0</v>
      </c>
      <c r="G145" s="1">
        <v>2</v>
      </c>
      <c r="H145" s="1">
        <v>2</v>
      </c>
      <c r="I145" s="1" t="s">
        <v>41</v>
      </c>
      <c r="J145" s="1" t="s">
        <v>41</v>
      </c>
      <c r="K145" s="1">
        <v>80</v>
      </c>
      <c r="L145" s="1">
        <v>4</v>
      </c>
      <c r="M145" s="1">
        <v>2</v>
      </c>
      <c r="N145" s="1">
        <v>1</v>
      </c>
      <c r="P145" s="1" t="e">
        <f t="shared" si="47"/>
        <v>#VALUE!</v>
      </c>
      <c r="Q145" s="1" t="e">
        <f t="shared" si="40"/>
        <v>#VALUE!</v>
      </c>
      <c r="R145" s="1">
        <f t="shared" si="46"/>
        <v>800000000</v>
      </c>
      <c r="S145" s="1">
        <f t="shared" si="43"/>
        <v>400000000</v>
      </c>
      <c r="T145" s="1">
        <f t="shared" si="44"/>
        <v>2000000000</v>
      </c>
      <c r="U145" s="1">
        <f t="shared" si="45"/>
        <v>10000000000</v>
      </c>
      <c r="W145" s="1">
        <f t="shared" si="41"/>
        <v>3300000000</v>
      </c>
    </row>
    <row r="146" spans="1:26" x14ac:dyDescent="0.35">
      <c r="A146" s="1">
        <v>24</v>
      </c>
      <c r="B146" s="1" t="s">
        <v>45</v>
      </c>
      <c r="C146" s="1" t="s">
        <v>30</v>
      </c>
      <c r="D146" s="1">
        <v>5</v>
      </c>
      <c r="E146" s="1">
        <v>2</v>
      </c>
      <c r="F146" s="1">
        <v>0</v>
      </c>
      <c r="G146" s="1">
        <v>2</v>
      </c>
      <c r="H146" s="1">
        <v>1</v>
      </c>
      <c r="I146" s="1" t="s">
        <v>41</v>
      </c>
      <c r="J146" s="1" t="s">
        <v>41</v>
      </c>
      <c r="K146" s="1">
        <v>64</v>
      </c>
      <c r="L146" s="1">
        <v>7</v>
      </c>
      <c r="M146" s="1">
        <v>0</v>
      </c>
      <c r="N146" s="1">
        <v>0</v>
      </c>
      <c r="P146" s="1" t="e">
        <f t="shared" si="47"/>
        <v>#VALUE!</v>
      </c>
      <c r="Q146" s="1" t="e">
        <f t="shared" si="40"/>
        <v>#VALUE!</v>
      </c>
      <c r="R146" s="1">
        <f t="shared" si="46"/>
        <v>640000000</v>
      </c>
      <c r="S146" s="1">
        <f t="shared" si="43"/>
        <v>700000000</v>
      </c>
      <c r="T146" s="1">
        <f t="shared" si="44"/>
        <v>0</v>
      </c>
      <c r="U146" s="1">
        <f t="shared" si="45"/>
        <v>0</v>
      </c>
      <c r="W146" s="1">
        <f t="shared" si="41"/>
        <v>335000000</v>
      </c>
      <c r="X146" s="1">
        <f>_xlfn.AGGREGATE(1, 6, P146:U147)</f>
        <v>297500000</v>
      </c>
      <c r="Y146" s="1">
        <f>_xlfn.AGGREGATE(1, 6, R146:R147)</f>
        <v>640000000</v>
      </c>
      <c r="Z146" s="1">
        <f>_xlfn.AGGREGATE(7, 6, R146:R147)/SQRT(COUNT(R146:R147))</f>
        <v>0</v>
      </c>
    </row>
    <row r="147" spans="1:26" x14ac:dyDescent="0.35">
      <c r="A147" s="1">
        <v>24</v>
      </c>
      <c r="B147" s="1" t="s">
        <v>45</v>
      </c>
      <c r="C147" s="1" t="s">
        <v>30</v>
      </c>
      <c r="D147" s="1">
        <v>5</v>
      </c>
      <c r="E147" s="1">
        <v>2</v>
      </c>
      <c r="F147" s="1">
        <v>0</v>
      </c>
      <c r="G147" s="1">
        <v>2</v>
      </c>
      <c r="H147" s="1">
        <v>2</v>
      </c>
      <c r="I147" s="1" t="s">
        <v>41</v>
      </c>
      <c r="J147" s="1" t="s">
        <v>41</v>
      </c>
      <c r="K147" s="1">
        <v>64</v>
      </c>
      <c r="L147" s="1">
        <v>4</v>
      </c>
      <c r="M147" s="1">
        <v>0</v>
      </c>
      <c r="N147" s="1">
        <v>0</v>
      </c>
      <c r="P147" s="1" t="e">
        <f t="shared" si="47"/>
        <v>#VALUE!</v>
      </c>
      <c r="Q147" s="1" t="e">
        <f t="shared" si="40"/>
        <v>#VALUE!</v>
      </c>
      <c r="R147" s="1">
        <f t="shared" si="46"/>
        <v>640000000</v>
      </c>
      <c r="S147" s="1">
        <f t="shared" si="43"/>
        <v>400000000</v>
      </c>
      <c r="T147" s="1">
        <f t="shared" si="44"/>
        <v>0</v>
      </c>
      <c r="U147" s="1">
        <f t="shared" si="45"/>
        <v>0</v>
      </c>
      <c r="W147" s="1">
        <f t="shared" si="41"/>
        <v>260000000</v>
      </c>
    </row>
    <row r="148" spans="1:26" x14ac:dyDescent="0.35">
      <c r="A148" s="1">
        <v>24</v>
      </c>
      <c r="B148" s="1" t="s">
        <v>45</v>
      </c>
      <c r="C148" s="1" t="s">
        <v>30</v>
      </c>
      <c r="D148" s="1">
        <v>5</v>
      </c>
      <c r="E148" s="1">
        <v>2</v>
      </c>
      <c r="F148" s="1">
        <v>2</v>
      </c>
      <c r="G148" s="1">
        <v>2</v>
      </c>
      <c r="H148" s="1">
        <v>1</v>
      </c>
      <c r="I148" s="1" t="s">
        <v>41</v>
      </c>
      <c r="J148" s="1" t="s">
        <v>41</v>
      </c>
      <c r="K148" s="1">
        <v>36</v>
      </c>
      <c r="L148" s="1">
        <v>3</v>
      </c>
      <c r="M148" s="1">
        <v>1</v>
      </c>
      <c r="N148" s="1">
        <v>0</v>
      </c>
      <c r="P148" s="1" t="e">
        <f t="shared" si="47"/>
        <v>#VALUE!</v>
      </c>
      <c r="Q148" s="1" t="e">
        <f t="shared" si="40"/>
        <v>#VALUE!</v>
      </c>
      <c r="R148" s="1">
        <f t="shared" si="46"/>
        <v>360000000</v>
      </c>
      <c r="S148" s="1">
        <f t="shared" si="43"/>
        <v>300000000</v>
      </c>
      <c r="T148" s="1">
        <f t="shared" si="44"/>
        <v>1000000000</v>
      </c>
      <c r="U148" s="1">
        <f t="shared" si="45"/>
        <v>0</v>
      </c>
      <c r="W148" s="1">
        <f t="shared" si="41"/>
        <v>415000000</v>
      </c>
      <c r="X148" s="1">
        <f>_xlfn.AGGREGATE(1, 6, P148:U149)</f>
        <v>297500000</v>
      </c>
      <c r="Y148" s="1">
        <f>_xlfn.AGGREGATE(1, 6, R148:R149)</f>
        <v>390000000</v>
      </c>
      <c r="Z148" s="1">
        <f>_xlfn.AGGREGATE(7, 6, R148:R149)/SQRT(COUNT(R148:R149))</f>
        <v>29999999.999999996</v>
      </c>
    </row>
    <row r="149" spans="1:26" x14ac:dyDescent="0.35">
      <c r="A149" s="1">
        <v>24</v>
      </c>
      <c r="B149" s="1" t="s">
        <v>45</v>
      </c>
      <c r="C149" s="1" t="s">
        <v>30</v>
      </c>
      <c r="D149" s="1">
        <v>5</v>
      </c>
      <c r="E149" s="1">
        <v>2</v>
      </c>
      <c r="F149" s="1">
        <v>2</v>
      </c>
      <c r="G149" s="1">
        <v>2</v>
      </c>
      <c r="H149" s="1">
        <v>2</v>
      </c>
      <c r="I149" s="1" t="s">
        <v>41</v>
      </c>
      <c r="J149" s="1" t="s">
        <v>41</v>
      </c>
      <c r="K149" s="1">
        <v>42</v>
      </c>
      <c r="L149" s="1">
        <v>3</v>
      </c>
      <c r="M149" s="1">
        <v>0</v>
      </c>
      <c r="N149" s="1">
        <v>0</v>
      </c>
      <c r="P149" s="1" t="e">
        <f t="shared" si="47"/>
        <v>#VALUE!</v>
      </c>
      <c r="Q149" s="1" t="e">
        <f t="shared" ref="Q149:Q161" si="48">J149*100*10^(-1*$J$2)</f>
        <v>#VALUE!</v>
      </c>
      <c r="R149" s="1">
        <f t="shared" si="46"/>
        <v>420000000</v>
      </c>
      <c r="S149" s="1">
        <f t="shared" si="43"/>
        <v>300000000</v>
      </c>
      <c r="T149" s="1">
        <f t="shared" si="44"/>
        <v>0</v>
      </c>
      <c r="U149" s="1">
        <f t="shared" si="45"/>
        <v>0</v>
      </c>
      <c r="W149" s="1">
        <f t="shared" si="41"/>
        <v>180000000</v>
      </c>
    </row>
    <row r="150" spans="1:26" x14ac:dyDescent="0.35">
      <c r="A150" s="1">
        <v>24</v>
      </c>
      <c r="B150" s="1" t="s">
        <v>45</v>
      </c>
      <c r="C150" s="1" t="s">
        <v>30</v>
      </c>
      <c r="D150" s="1">
        <v>5</v>
      </c>
      <c r="E150" s="1">
        <v>2</v>
      </c>
      <c r="F150" s="1">
        <v>4</v>
      </c>
      <c r="G150" s="1">
        <v>2</v>
      </c>
      <c r="H150" s="1">
        <v>1</v>
      </c>
      <c r="I150" s="1" t="s">
        <v>41</v>
      </c>
      <c r="J150" s="1" t="s">
        <v>41</v>
      </c>
      <c r="K150" s="1">
        <v>29</v>
      </c>
      <c r="L150" s="1">
        <v>1</v>
      </c>
      <c r="M150" s="1">
        <v>0</v>
      </c>
      <c r="N150" s="1">
        <v>0</v>
      </c>
      <c r="P150" s="1" t="e">
        <f t="shared" si="47"/>
        <v>#VALUE!</v>
      </c>
      <c r="Q150" s="1" t="e">
        <f t="shared" si="48"/>
        <v>#VALUE!</v>
      </c>
      <c r="R150" s="1">
        <f t="shared" si="46"/>
        <v>290000000</v>
      </c>
      <c r="S150" s="1">
        <f t="shared" si="43"/>
        <v>100000000</v>
      </c>
      <c r="T150" s="1">
        <f t="shared" si="44"/>
        <v>0</v>
      </c>
      <c r="U150" s="1">
        <f t="shared" si="45"/>
        <v>0</v>
      </c>
      <c r="W150" s="1">
        <f t="shared" si="41"/>
        <v>97500000</v>
      </c>
      <c r="X150" s="1">
        <f>_xlfn.AGGREGATE(1, 6, P150:U151)</f>
        <v>206250000</v>
      </c>
      <c r="Y150" s="1">
        <f>_xlfn.AGGREGATE(1, 6, R150:R151)</f>
        <v>225000000</v>
      </c>
      <c r="Z150" s="1">
        <f>_xlfn.AGGREGATE(7, 6, R150:R151)/SQRT(COUNT(R150:R151))</f>
        <v>64999999.999999993</v>
      </c>
    </row>
    <row r="151" spans="1:26" x14ac:dyDescent="0.35">
      <c r="A151" s="1">
        <v>24</v>
      </c>
      <c r="B151" s="1" t="s">
        <v>45</v>
      </c>
      <c r="C151" s="1" t="s">
        <v>30</v>
      </c>
      <c r="D151" s="1">
        <v>5</v>
      </c>
      <c r="E151" s="1">
        <v>2</v>
      </c>
      <c r="F151" s="1">
        <v>4</v>
      </c>
      <c r="G151" s="1">
        <v>2</v>
      </c>
      <c r="H151" s="1">
        <v>2</v>
      </c>
      <c r="I151" s="1" t="s">
        <v>41</v>
      </c>
      <c r="J151" s="1" t="s">
        <v>41</v>
      </c>
      <c r="K151" s="1">
        <v>16</v>
      </c>
      <c r="L151" s="1">
        <v>1</v>
      </c>
      <c r="M151" s="1">
        <v>1</v>
      </c>
      <c r="N151" s="1">
        <v>0</v>
      </c>
      <c r="P151" s="1" t="e">
        <f t="shared" si="47"/>
        <v>#VALUE!</v>
      </c>
      <c r="Q151" s="1" t="e">
        <f t="shared" si="48"/>
        <v>#VALUE!</v>
      </c>
      <c r="R151" s="1">
        <f t="shared" si="46"/>
        <v>160000000</v>
      </c>
      <c r="S151" s="1">
        <f t="shared" si="43"/>
        <v>100000000</v>
      </c>
      <c r="T151" s="1">
        <f t="shared" si="44"/>
        <v>1000000000</v>
      </c>
      <c r="U151" s="1">
        <f t="shared" si="45"/>
        <v>0</v>
      </c>
      <c r="W151" s="1">
        <f t="shared" ref="W151:W161" si="49">_xlfn.AGGREGATE(1, 6, P151:U151)</f>
        <v>315000000</v>
      </c>
    </row>
    <row r="152" spans="1:26" x14ac:dyDescent="0.35">
      <c r="A152" s="1">
        <v>24</v>
      </c>
      <c r="B152" s="1" t="s">
        <v>45</v>
      </c>
      <c r="C152" s="1" t="s">
        <v>30</v>
      </c>
      <c r="D152" s="1">
        <v>0</v>
      </c>
      <c r="E152" s="1">
        <v>0</v>
      </c>
      <c r="F152" s="1">
        <v>0</v>
      </c>
      <c r="G152" s="1">
        <v>3</v>
      </c>
      <c r="H152" s="1">
        <v>1</v>
      </c>
      <c r="I152" s="1" t="s">
        <v>41</v>
      </c>
      <c r="J152" s="1" t="s">
        <v>41</v>
      </c>
      <c r="K152" s="1">
        <v>21</v>
      </c>
      <c r="L152" s="1">
        <v>4</v>
      </c>
      <c r="M152" s="1">
        <v>0</v>
      </c>
      <c r="N152" s="1">
        <v>0</v>
      </c>
      <c r="P152" s="1" t="e">
        <f t="shared" si="47"/>
        <v>#VALUE!</v>
      </c>
      <c r="Q152" s="1" t="e">
        <f t="shared" si="48"/>
        <v>#VALUE!</v>
      </c>
      <c r="R152" s="1">
        <f t="shared" si="46"/>
        <v>210000000</v>
      </c>
      <c r="S152" s="1">
        <f t="shared" ref="S152:S161" si="50">L152*100*10^(-1*$L$2)</f>
        <v>400000000</v>
      </c>
      <c r="T152" s="1">
        <f t="shared" ref="T152:T161" si="51">M152*100*10^(-1*$M$2)</f>
        <v>0</v>
      </c>
      <c r="U152" s="1">
        <f t="shared" ref="U152:U161" si="52">N152*100*10^(-1*$N$2)</f>
        <v>0</v>
      </c>
      <c r="W152" s="1">
        <f t="shared" si="49"/>
        <v>152500000</v>
      </c>
      <c r="X152" s="1">
        <f>_xlfn.AGGREGATE(1, 6, P152:U153)</f>
        <v>1531250000</v>
      </c>
      <c r="Y152" s="1">
        <f>_xlfn.AGGREGATE(1, 6, R152:R153)</f>
        <v>225000000</v>
      </c>
      <c r="Z152" s="1">
        <f>_xlfn.AGGREGATE(7, 6, R152:R153)/SQRT(COUNT(R152:R153))</f>
        <v>14999999.999999998</v>
      </c>
    </row>
    <row r="153" spans="1:26" x14ac:dyDescent="0.35">
      <c r="A153" s="1">
        <v>24</v>
      </c>
      <c r="B153" s="1" t="s">
        <v>45</v>
      </c>
      <c r="C153" s="1" t="s">
        <v>30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 t="s">
        <v>41</v>
      </c>
      <c r="J153" s="1" t="s">
        <v>41</v>
      </c>
      <c r="K153" s="1">
        <v>24</v>
      </c>
      <c r="L153" s="1">
        <v>4</v>
      </c>
      <c r="M153" s="1">
        <v>1</v>
      </c>
      <c r="N153" s="1">
        <v>1</v>
      </c>
      <c r="P153" s="1" t="e">
        <f t="shared" si="47"/>
        <v>#VALUE!</v>
      </c>
      <c r="Q153" s="1" t="e">
        <f t="shared" si="48"/>
        <v>#VALUE!</v>
      </c>
      <c r="R153" s="1">
        <f t="shared" si="46"/>
        <v>240000000</v>
      </c>
      <c r="S153" s="1">
        <f t="shared" si="50"/>
        <v>400000000</v>
      </c>
      <c r="T153" s="1">
        <f t="shared" si="51"/>
        <v>1000000000</v>
      </c>
      <c r="U153" s="1">
        <f t="shared" si="52"/>
        <v>10000000000</v>
      </c>
      <c r="W153" s="1">
        <f t="shared" si="49"/>
        <v>2910000000</v>
      </c>
    </row>
    <row r="154" spans="1:26" x14ac:dyDescent="0.35">
      <c r="A154" s="1">
        <v>24</v>
      </c>
      <c r="B154" s="1" t="s">
        <v>45</v>
      </c>
      <c r="C154" s="1" t="s">
        <v>30</v>
      </c>
      <c r="D154" s="1">
        <v>5</v>
      </c>
      <c r="E154" s="1">
        <v>0</v>
      </c>
      <c r="F154" s="1">
        <v>0</v>
      </c>
      <c r="G154" s="1">
        <v>3</v>
      </c>
      <c r="H154" s="1">
        <v>1</v>
      </c>
      <c r="I154" s="1" t="s">
        <v>41</v>
      </c>
      <c r="J154" s="1" t="s">
        <v>41</v>
      </c>
      <c r="K154" s="1">
        <v>50</v>
      </c>
      <c r="L154" s="1">
        <v>6</v>
      </c>
      <c r="M154" s="1">
        <v>1</v>
      </c>
      <c r="N154" s="1">
        <v>0</v>
      </c>
      <c r="P154" s="1" t="e">
        <f t="shared" si="47"/>
        <v>#VALUE!</v>
      </c>
      <c r="Q154" s="1" t="e">
        <f t="shared" si="48"/>
        <v>#VALUE!</v>
      </c>
      <c r="R154" s="1">
        <f t="shared" si="46"/>
        <v>500000000</v>
      </c>
      <c r="S154" s="1">
        <f t="shared" si="50"/>
        <v>600000000</v>
      </c>
      <c r="T154" s="1">
        <f t="shared" si="51"/>
        <v>1000000000</v>
      </c>
      <c r="U154" s="1">
        <f t="shared" si="52"/>
        <v>0</v>
      </c>
      <c r="W154" s="1">
        <f t="shared" si="49"/>
        <v>525000000</v>
      </c>
      <c r="X154" s="1">
        <f>_xlfn.AGGREGATE(1, 6, P154:U155)</f>
        <v>447500000</v>
      </c>
      <c r="Y154" s="1">
        <f>_xlfn.AGGREGATE(1, 6, R154:R155)</f>
        <v>490000000</v>
      </c>
      <c r="Z154" s="1">
        <f>_xlfn.AGGREGATE(7, 6, R154:R155)/SQRT(COUNT(R154:R155))</f>
        <v>9999999.9999999981</v>
      </c>
    </row>
    <row r="155" spans="1:26" x14ac:dyDescent="0.35">
      <c r="A155" s="1">
        <v>24</v>
      </c>
      <c r="B155" s="1" t="s">
        <v>45</v>
      </c>
      <c r="C155" s="1" t="s">
        <v>30</v>
      </c>
      <c r="D155" s="1">
        <v>5</v>
      </c>
      <c r="E155" s="1">
        <v>0</v>
      </c>
      <c r="F155" s="1">
        <v>0</v>
      </c>
      <c r="G155" s="1">
        <v>3</v>
      </c>
      <c r="H155" s="1">
        <v>2</v>
      </c>
      <c r="I155" s="1" t="s">
        <v>41</v>
      </c>
      <c r="J155" s="1" t="s">
        <v>41</v>
      </c>
      <c r="K155" s="1">
        <v>48</v>
      </c>
      <c r="L155" s="1">
        <v>10</v>
      </c>
      <c r="M155" s="1">
        <v>0</v>
      </c>
      <c r="N155" s="1">
        <v>0</v>
      </c>
      <c r="P155" s="1" t="e">
        <f t="shared" si="47"/>
        <v>#VALUE!</v>
      </c>
      <c r="Q155" s="1" t="e">
        <f t="shared" si="48"/>
        <v>#VALUE!</v>
      </c>
      <c r="R155" s="1">
        <f t="shared" si="46"/>
        <v>480000000</v>
      </c>
      <c r="S155" s="1">
        <f t="shared" si="50"/>
        <v>1000000000</v>
      </c>
      <c r="T155" s="1">
        <f t="shared" si="51"/>
        <v>0</v>
      </c>
      <c r="U155" s="1">
        <f t="shared" si="52"/>
        <v>0</v>
      </c>
      <c r="W155" s="1">
        <f t="shared" si="49"/>
        <v>370000000</v>
      </c>
    </row>
    <row r="156" spans="1:26" x14ac:dyDescent="0.35">
      <c r="A156" s="1">
        <v>24</v>
      </c>
      <c r="B156" s="1" t="s">
        <v>45</v>
      </c>
      <c r="C156" s="1" t="s">
        <v>30</v>
      </c>
      <c r="D156" s="1">
        <v>5</v>
      </c>
      <c r="E156" s="1">
        <v>2</v>
      </c>
      <c r="F156" s="1">
        <v>0</v>
      </c>
      <c r="G156" s="1">
        <v>3</v>
      </c>
      <c r="H156" s="1">
        <v>1</v>
      </c>
      <c r="I156" s="1" t="s">
        <v>41</v>
      </c>
      <c r="J156" s="1" t="s">
        <v>41</v>
      </c>
      <c r="K156" s="1">
        <v>47</v>
      </c>
      <c r="L156" s="1">
        <v>2</v>
      </c>
      <c r="M156" s="1">
        <v>1</v>
      </c>
      <c r="N156" s="1">
        <v>0</v>
      </c>
      <c r="P156" s="1" t="e">
        <f t="shared" si="47"/>
        <v>#VALUE!</v>
      </c>
      <c r="Q156" s="1" t="e">
        <f t="shared" si="48"/>
        <v>#VALUE!</v>
      </c>
      <c r="R156" s="1">
        <f t="shared" si="46"/>
        <v>470000000</v>
      </c>
      <c r="S156" s="1">
        <f t="shared" si="50"/>
        <v>200000000</v>
      </c>
      <c r="T156" s="1">
        <f t="shared" si="51"/>
        <v>1000000000</v>
      </c>
      <c r="U156" s="1">
        <f t="shared" si="52"/>
        <v>0</v>
      </c>
      <c r="W156" s="1">
        <f t="shared" si="49"/>
        <v>417500000</v>
      </c>
      <c r="X156" s="1">
        <f>_xlfn.AGGREGATE(1, 6, P156:U157)</f>
        <v>590000000</v>
      </c>
      <c r="Y156" s="1">
        <f>_xlfn.AGGREGATE(1, 6, R156:R157)</f>
        <v>510000000</v>
      </c>
      <c r="Z156" s="1">
        <f>_xlfn.AGGREGATE(7, 6, R156:R157)/SQRT(COUNT(R156:R157))</f>
        <v>39999999.999999993</v>
      </c>
    </row>
    <row r="157" spans="1:26" x14ac:dyDescent="0.35">
      <c r="A157" s="1">
        <v>24</v>
      </c>
      <c r="B157" s="1" t="s">
        <v>45</v>
      </c>
      <c r="C157" s="1" t="s">
        <v>30</v>
      </c>
      <c r="D157" s="1">
        <v>5</v>
      </c>
      <c r="E157" s="1">
        <v>2</v>
      </c>
      <c r="F157" s="1">
        <v>0</v>
      </c>
      <c r="G157" s="1">
        <v>3</v>
      </c>
      <c r="H157" s="1">
        <v>2</v>
      </c>
      <c r="I157" s="1" t="s">
        <v>41</v>
      </c>
      <c r="J157" s="1" t="s">
        <v>41</v>
      </c>
      <c r="K157" s="1">
        <v>55</v>
      </c>
      <c r="L157" s="1">
        <v>5</v>
      </c>
      <c r="M157" s="1">
        <v>2</v>
      </c>
      <c r="N157" s="1">
        <v>0</v>
      </c>
      <c r="P157" s="1" t="e">
        <f t="shared" si="47"/>
        <v>#VALUE!</v>
      </c>
      <c r="Q157" s="1" t="e">
        <f t="shared" si="48"/>
        <v>#VALUE!</v>
      </c>
      <c r="R157" s="1">
        <f t="shared" ref="R157:R161" si="53">K157*100*10^(-1*$K$2)</f>
        <v>550000000</v>
      </c>
      <c r="S157" s="1">
        <f t="shared" si="50"/>
        <v>500000000</v>
      </c>
      <c r="T157" s="1">
        <f t="shared" si="51"/>
        <v>2000000000</v>
      </c>
      <c r="U157" s="1">
        <f t="shared" si="52"/>
        <v>0</v>
      </c>
      <c r="W157" s="1">
        <f t="shared" si="49"/>
        <v>762500000</v>
      </c>
    </row>
    <row r="158" spans="1:26" x14ac:dyDescent="0.35">
      <c r="A158" s="1">
        <v>24</v>
      </c>
      <c r="B158" s="1" t="s">
        <v>45</v>
      </c>
      <c r="C158" s="1" t="s">
        <v>30</v>
      </c>
      <c r="D158" s="1">
        <v>5</v>
      </c>
      <c r="E158" s="1">
        <v>2</v>
      </c>
      <c r="F158" s="1">
        <v>2</v>
      </c>
      <c r="G158" s="1">
        <v>3</v>
      </c>
      <c r="H158" s="1">
        <v>1</v>
      </c>
      <c r="I158" s="1" t="s">
        <v>41</v>
      </c>
      <c r="J158" s="1" t="s">
        <v>41</v>
      </c>
      <c r="K158" s="1">
        <v>23</v>
      </c>
      <c r="L158" s="1">
        <v>1</v>
      </c>
      <c r="M158" s="1">
        <v>0</v>
      </c>
      <c r="N158" s="1">
        <v>0</v>
      </c>
      <c r="P158" s="1" t="e">
        <f t="shared" si="47"/>
        <v>#VALUE!</v>
      </c>
      <c r="Q158" s="1" t="e">
        <f t="shared" si="48"/>
        <v>#VALUE!</v>
      </c>
      <c r="R158" s="1">
        <f t="shared" si="53"/>
        <v>230000000</v>
      </c>
      <c r="S158" s="1">
        <f t="shared" si="50"/>
        <v>100000000</v>
      </c>
      <c r="T158" s="1">
        <f t="shared" si="51"/>
        <v>0</v>
      </c>
      <c r="U158" s="1">
        <f t="shared" si="52"/>
        <v>0</v>
      </c>
      <c r="W158" s="1">
        <f t="shared" si="49"/>
        <v>82500000</v>
      </c>
      <c r="X158" s="1">
        <f>_xlfn.AGGREGATE(1, 6, P158:U159)</f>
        <v>88750000</v>
      </c>
      <c r="Y158" s="1">
        <f>_xlfn.AGGREGATE(1, 6, R158:R159)</f>
        <v>205000000</v>
      </c>
      <c r="Z158" s="1">
        <f>_xlfn.AGGREGATE(7, 6, R158:R159)/SQRT(COUNT(R158:R159))</f>
        <v>25000000</v>
      </c>
    </row>
    <row r="159" spans="1:26" x14ac:dyDescent="0.35">
      <c r="A159" s="1">
        <v>24</v>
      </c>
      <c r="B159" s="1" t="s">
        <v>45</v>
      </c>
      <c r="C159" s="1" t="s">
        <v>30</v>
      </c>
      <c r="D159" s="1">
        <v>5</v>
      </c>
      <c r="E159" s="1">
        <v>2</v>
      </c>
      <c r="F159" s="1">
        <v>2</v>
      </c>
      <c r="G159" s="1">
        <v>3</v>
      </c>
      <c r="H159" s="1">
        <v>2</v>
      </c>
      <c r="I159" s="1" t="s">
        <v>41</v>
      </c>
      <c r="J159" s="1" t="s">
        <v>41</v>
      </c>
      <c r="K159" s="1">
        <v>18</v>
      </c>
      <c r="L159" s="1">
        <v>2</v>
      </c>
      <c r="M159" s="1">
        <v>0</v>
      </c>
      <c r="N159" s="1">
        <v>0</v>
      </c>
      <c r="P159" s="1" t="e">
        <f t="shared" si="47"/>
        <v>#VALUE!</v>
      </c>
      <c r="Q159" s="1" t="e">
        <f t="shared" si="48"/>
        <v>#VALUE!</v>
      </c>
      <c r="R159" s="1">
        <f t="shared" si="53"/>
        <v>180000000</v>
      </c>
      <c r="S159" s="1">
        <f t="shared" si="50"/>
        <v>200000000</v>
      </c>
      <c r="T159" s="1">
        <f t="shared" si="51"/>
        <v>0</v>
      </c>
      <c r="U159" s="1">
        <f t="shared" si="52"/>
        <v>0</v>
      </c>
      <c r="W159" s="1">
        <f t="shared" si="49"/>
        <v>95000000</v>
      </c>
    </row>
    <row r="160" spans="1:26" x14ac:dyDescent="0.35">
      <c r="A160" s="1">
        <v>24</v>
      </c>
      <c r="B160" s="1" t="s">
        <v>45</v>
      </c>
      <c r="C160" s="1" t="s">
        <v>30</v>
      </c>
      <c r="D160" s="1">
        <v>5</v>
      </c>
      <c r="E160" s="1">
        <v>2</v>
      </c>
      <c r="F160" s="1">
        <v>4</v>
      </c>
      <c r="G160" s="1">
        <v>3</v>
      </c>
      <c r="H160" s="1">
        <v>1</v>
      </c>
      <c r="I160" s="1" t="s">
        <v>41</v>
      </c>
      <c r="J160" s="1" t="s">
        <v>41</v>
      </c>
      <c r="K160" s="1">
        <v>36</v>
      </c>
      <c r="L160" s="1">
        <v>3</v>
      </c>
      <c r="M160" s="1">
        <v>1</v>
      </c>
      <c r="N160" s="1">
        <v>0</v>
      </c>
      <c r="P160" s="1" t="e">
        <f t="shared" si="47"/>
        <v>#VALUE!</v>
      </c>
      <c r="Q160" s="1" t="e">
        <f t="shared" si="48"/>
        <v>#VALUE!</v>
      </c>
      <c r="R160" s="1">
        <f t="shared" si="53"/>
        <v>360000000</v>
      </c>
      <c r="S160" s="1">
        <f t="shared" si="50"/>
        <v>300000000</v>
      </c>
      <c r="T160" s="1">
        <f t="shared" si="51"/>
        <v>1000000000</v>
      </c>
      <c r="U160" s="1">
        <f t="shared" si="52"/>
        <v>0</v>
      </c>
      <c r="W160" s="1">
        <f t="shared" si="49"/>
        <v>415000000</v>
      </c>
      <c r="X160" s="1">
        <f>_xlfn.AGGREGATE(1, 6, P160:U161)</f>
        <v>437500000</v>
      </c>
      <c r="Y160" s="1">
        <f>_xlfn.AGGREGATE(1, 6, R160:R161)</f>
        <v>450000000</v>
      </c>
      <c r="Z160" s="1">
        <f>_xlfn.AGGREGATE(7, 6, R160:R161)/SQRT(COUNT(R160:R161))</f>
        <v>90000000</v>
      </c>
    </row>
    <row r="161" spans="1:23" x14ac:dyDescent="0.35">
      <c r="A161" s="1">
        <v>24</v>
      </c>
      <c r="B161" s="1" t="s">
        <v>45</v>
      </c>
      <c r="C161" s="1" t="s">
        <v>30</v>
      </c>
      <c r="D161" s="1">
        <v>5</v>
      </c>
      <c r="E161" s="1">
        <v>2</v>
      </c>
      <c r="F161" s="1">
        <v>4</v>
      </c>
      <c r="G161" s="1">
        <v>3</v>
      </c>
      <c r="H161" s="1">
        <v>2</v>
      </c>
      <c r="I161" s="1" t="s">
        <v>41</v>
      </c>
      <c r="J161" s="1" t="s">
        <v>41</v>
      </c>
      <c r="K161" s="1">
        <v>54</v>
      </c>
      <c r="L161" s="1">
        <v>3</v>
      </c>
      <c r="M161" s="1">
        <v>1</v>
      </c>
      <c r="N161" s="1">
        <v>0</v>
      </c>
      <c r="P161" s="1" t="e">
        <f t="shared" si="47"/>
        <v>#VALUE!</v>
      </c>
      <c r="Q161" s="1" t="e">
        <f t="shared" si="48"/>
        <v>#VALUE!</v>
      </c>
      <c r="R161" s="1">
        <f t="shared" si="53"/>
        <v>540000000</v>
      </c>
      <c r="S161" s="1">
        <f t="shared" si="50"/>
        <v>300000000</v>
      </c>
      <c r="T161" s="1">
        <f t="shared" si="51"/>
        <v>1000000000</v>
      </c>
      <c r="U161" s="1">
        <f t="shared" si="52"/>
        <v>0</v>
      </c>
      <c r="W161" s="1">
        <f t="shared" si="49"/>
        <v>460000000</v>
      </c>
    </row>
    <row r="163" spans="1:23" x14ac:dyDescent="0.35">
      <c r="I163" s="1">
        <f>SUM(I84:N161,I3:N80)</f>
        <v>11553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9B74-3184-4F48-80CF-B6BBF14018AA}">
  <dimension ref="A1:X23"/>
  <sheetViews>
    <sheetView zoomScale="55" zoomScaleNormal="55" workbookViewId="0">
      <selection activeCell="L25" sqref="L25"/>
    </sheetView>
  </sheetViews>
  <sheetFormatPr defaultRowHeight="14.5" x14ac:dyDescent="0.35"/>
  <cols>
    <col min="6" max="6" width="9.1796875" customWidth="1"/>
  </cols>
  <sheetData>
    <row r="1" spans="1:24" x14ac:dyDescent="0.35">
      <c r="B1" s="4" t="s">
        <v>42</v>
      </c>
      <c r="C1" s="4"/>
      <c r="D1" s="4"/>
      <c r="E1" s="4"/>
      <c r="F1" s="4"/>
      <c r="I1" s="4" t="s">
        <v>46</v>
      </c>
      <c r="J1" s="4"/>
      <c r="K1" s="4"/>
      <c r="L1" s="4"/>
      <c r="M1" s="4"/>
      <c r="P1" t="s">
        <v>8</v>
      </c>
      <c r="Q1" t="s">
        <v>27</v>
      </c>
      <c r="R1" t="s">
        <v>43</v>
      </c>
      <c r="S1" t="s">
        <v>47</v>
      </c>
      <c r="U1" t="s">
        <v>25</v>
      </c>
      <c r="V1" t="s">
        <v>27</v>
      </c>
      <c r="W1" t="s">
        <v>43</v>
      </c>
      <c r="X1" t="s">
        <v>47</v>
      </c>
    </row>
    <row r="2" spans="1:24" x14ac:dyDescent="0.35">
      <c r="B2" t="s">
        <v>26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I2" t="s">
        <v>26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Q2">
        <v>0.973999984562397</v>
      </c>
      <c r="R2">
        <v>1.0200000181794167</v>
      </c>
      <c r="S2">
        <v>1.0239999368786812</v>
      </c>
      <c r="V2">
        <v>550</v>
      </c>
      <c r="W2">
        <v>10</v>
      </c>
      <c r="X2">
        <v>10</v>
      </c>
    </row>
    <row r="3" spans="1:24" x14ac:dyDescent="0.35">
      <c r="A3" t="s">
        <v>8</v>
      </c>
      <c r="B3">
        <v>1</v>
      </c>
      <c r="C3">
        <v>0.59300001710653305</v>
      </c>
      <c r="D3">
        <v>0.60100000351667404</v>
      </c>
      <c r="E3">
        <v>0.61000000685453415</v>
      </c>
      <c r="F3">
        <v>0.71700002998113632</v>
      </c>
      <c r="G3">
        <v>0.87900001555681229</v>
      </c>
      <c r="I3">
        <v>1</v>
      </c>
      <c r="J3">
        <v>0.71600001305341721</v>
      </c>
      <c r="K3">
        <v>0.64699996262788773</v>
      </c>
      <c r="L3">
        <v>0.6940000131726265</v>
      </c>
      <c r="M3">
        <v>0.84800001233816147</v>
      </c>
      <c r="N3">
        <v>0.72599995881319046</v>
      </c>
      <c r="R3" t="s">
        <v>44</v>
      </c>
      <c r="S3" t="s">
        <v>48</v>
      </c>
      <c r="W3" t="s">
        <v>44</v>
      </c>
      <c r="X3" t="s">
        <v>48</v>
      </c>
    </row>
    <row r="4" spans="1:24" x14ac:dyDescent="0.35">
      <c r="B4">
        <v>2</v>
      </c>
      <c r="C4">
        <v>0.50299998372793198</v>
      </c>
      <c r="D4">
        <v>0.57600002735853195</v>
      </c>
      <c r="E4">
        <v>0.54000001400709152</v>
      </c>
      <c r="F4">
        <v>0.54599996656179428</v>
      </c>
      <c r="G4">
        <v>0.82799997180700302</v>
      </c>
      <c r="I4">
        <v>2</v>
      </c>
      <c r="J4">
        <v>0.58599997311830521</v>
      </c>
      <c r="K4">
        <v>0.78200001269578934</v>
      </c>
      <c r="L4">
        <v>0.68399999290704727</v>
      </c>
      <c r="M4">
        <v>0.92400003224611282</v>
      </c>
      <c r="N4">
        <v>0.66800002008676529</v>
      </c>
      <c r="R4">
        <f>0.5*Q2+0.5*R2</f>
        <v>0.99700000137090683</v>
      </c>
      <c r="S4">
        <f>0.5*Q2+0.5*S2</f>
        <v>0.99899996072053909</v>
      </c>
      <c r="W4">
        <f>0.5*V2+0.5*W2</f>
        <v>280</v>
      </c>
      <c r="X4">
        <f>0.5*V2+0.5*X2</f>
        <v>280</v>
      </c>
    </row>
    <row r="5" spans="1:24" x14ac:dyDescent="0.35">
      <c r="B5">
        <v>3</v>
      </c>
      <c r="C5">
        <v>0.51599998027086258</v>
      </c>
      <c r="D5">
        <v>0.58900002390146255</v>
      </c>
      <c r="E5">
        <v>0.51999997347593307</v>
      </c>
      <c r="F5">
        <v>0.58099996298551559</v>
      </c>
      <c r="G5">
        <v>0.73599997907876968</v>
      </c>
      <c r="I5">
        <v>3</v>
      </c>
      <c r="J5">
        <v>0.71799997240304947</v>
      </c>
      <c r="K5">
        <v>0.89000005275011063</v>
      </c>
      <c r="L5">
        <v>0.770999975502491</v>
      </c>
      <c r="M5">
        <v>1.0939999297261238</v>
      </c>
      <c r="N5">
        <v>0.7070000097155571</v>
      </c>
    </row>
    <row r="6" spans="1:24" x14ac:dyDescent="0.35">
      <c r="A6" t="s">
        <v>25</v>
      </c>
      <c r="B6">
        <v>1</v>
      </c>
      <c r="C6">
        <v>100</v>
      </c>
      <c r="D6">
        <v>60</v>
      </c>
      <c r="E6">
        <v>80</v>
      </c>
      <c r="F6">
        <v>70</v>
      </c>
      <c r="G6">
        <v>20</v>
      </c>
      <c r="I6">
        <v>1</v>
      </c>
      <c r="J6">
        <v>70</v>
      </c>
      <c r="K6">
        <v>80</v>
      </c>
      <c r="L6">
        <v>70</v>
      </c>
      <c r="M6">
        <v>60</v>
      </c>
      <c r="N6">
        <v>10</v>
      </c>
    </row>
    <row r="7" spans="1:24" x14ac:dyDescent="0.35">
      <c r="B7">
        <v>2</v>
      </c>
      <c r="C7">
        <v>90</v>
      </c>
      <c r="D7">
        <v>110</v>
      </c>
      <c r="E7">
        <v>60</v>
      </c>
      <c r="F7">
        <v>40</v>
      </c>
      <c r="G7">
        <v>-10</v>
      </c>
      <c r="I7">
        <v>2</v>
      </c>
      <c r="J7">
        <v>70</v>
      </c>
      <c r="K7">
        <v>120</v>
      </c>
      <c r="L7">
        <v>70</v>
      </c>
      <c r="M7">
        <v>40</v>
      </c>
      <c r="N7">
        <v>20</v>
      </c>
    </row>
    <row r="8" spans="1:24" x14ac:dyDescent="0.35">
      <c r="B8">
        <v>3</v>
      </c>
      <c r="C8">
        <v>100</v>
      </c>
      <c r="D8">
        <v>60</v>
      </c>
      <c r="E8">
        <v>50</v>
      </c>
      <c r="F8">
        <v>50</v>
      </c>
      <c r="G8">
        <v>10</v>
      </c>
      <c r="I8">
        <v>3</v>
      </c>
      <c r="J8">
        <v>80</v>
      </c>
      <c r="K8">
        <v>170</v>
      </c>
      <c r="L8">
        <v>50</v>
      </c>
      <c r="M8">
        <v>80</v>
      </c>
      <c r="N8">
        <v>30</v>
      </c>
    </row>
    <row r="10" spans="1:24" x14ac:dyDescent="0.35">
      <c r="A10" t="s">
        <v>8</v>
      </c>
    </row>
    <row r="11" spans="1:24" x14ac:dyDescent="0.35">
      <c r="A11" s="1" t="s">
        <v>5</v>
      </c>
      <c r="B11" s="1" t="s">
        <v>29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</row>
    <row r="12" spans="1:24" x14ac:dyDescent="0.35">
      <c r="A12" s="1">
        <v>6156</v>
      </c>
      <c r="B12" s="1">
        <f>R4/80</f>
        <v>1.2462500017136335E-2</v>
      </c>
      <c r="C12">
        <f>AVERAGE(C3:C5)</f>
        <v>0.53733332703510917</v>
      </c>
      <c r="D12">
        <f t="shared" ref="D12:G12" si="0">AVERAGE(D3:D5)</f>
        <v>0.58866668492555618</v>
      </c>
      <c r="E12">
        <f t="shared" si="0"/>
        <v>0.55666666477918625</v>
      </c>
      <c r="F12">
        <f t="shared" si="0"/>
        <v>0.61466665317614877</v>
      </c>
      <c r="G12">
        <f t="shared" si="0"/>
        <v>0.81433332214752829</v>
      </c>
    </row>
    <row r="13" spans="1:24" x14ac:dyDescent="0.35">
      <c r="A13" s="1" t="s">
        <v>45</v>
      </c>
      <c r="B13" s="1">
        <f>S4/80</f>
        <v>1.2487499509006739E-2</v>
      </c>
      <c r="C13">
        <f>AVERAGE(J3:J5)</f>
        <v>0.67333331952492392</v>
      </c>
      <c r="D13">
        <f t="shared" ref="D13:G13" si="1">AVERAGE(K3:K5)</f>
        <v>0.77300000935792923</v>
      </c>
      <c r="E13">
        <f t="shared" si="1"/>
        <v>0.71633332719405496</v>
      </c>
      <c r="F13">
        <f t="shared" si="1"/>
        <v>0.95533332477013266</v>
      </c>
      <c r="G13">
        <f t="shared" si="1"/>
        <v>0.70033332953850425</v>
      </c>
    </row>
    <row r="15" spans="1:24" x14ac:dyDescent="0.35">
      <c r="A15" t="s">
        <v>25</v>
      </c>
    </row>
    <row r="16" spans="1:24" x14ac:dyDescent="0.35">
      <c r="A16" s="1" t="s">
        <v>5</v>
      </c>
      <c r="B16" s="1" t="s">
        <v>29</v>
      </c>
      <c r="C16" s="1" t="s">
        <v>18</v>
      </c>
      <c r="D16" s="1" t="s">
        <v>19</v>
      </c>
      <c r="E16" s="1" t="s">
        <v>20</v>
      </c>
      <c r="F16" s="1" t="s">
        <v>21</v>
      </c>
      <c r="G16" s="1" t="s">
        <v>22</v>
      </c>
    </row>
    <row r="17" spans="1:7" x14ac:dyDescent="0.35">
      <c r="A17" s="1">
        <v>6156</v>
      </c>
      <c r="B17" s="1">
        <f>W4/80</f>
        <v>3.5</v>
      </c>
      <c r="C17">
        <f>AVERAGE(C6:C8)</f>
        <v>96.666666666666671</v>
      </c>
      <c r="D17">
        <f>AVERAGE(D6:D8)</f>
        <v>76.666666666666671</v>
      </c>
      <c r="E17">
        <f>AVERAGE(E6:E8)</f>
        <v>63.333333333333336</v>
      </c>
      <c r="F17">
        <f t="shared" ref="F17" si="2">AVERAGE(F6:F8)</f>
        <v>53.333333333333336</v>
      </c>
      <c r="G17">
        <f>AVERAGE(G6:G8)</f>
        <v>6.666666666666667</v>
      </c>
    </row>
    <row r="18" spans="1:7" x14ac:dyDescent="0.35">
      <c r="A18" s="1" t="s">
        <v>45</v>
      </c>
      <c r="B18" s="1">
        <f>X4/80</f>
        <v>3.5</v>
      </c>
      <c r="C18">
        <f>AVERAGE(J6:J8)</f>
        <v>73.333333333333329</v>
      </c>
      <c r="D18">
        <f t="shared" ref="D18:G18" si="3">AVERAGE(K6:K8)</f>
        <v>123.33333333333333</v>
      </c>
      <c r="E18">
        <f t="shared" si="3"/>
        <v>63.333333333333336</v>
      </c>
      <c r="F18">
        <f t="shared" si="3"/>
        <v>60</v>
      </c>
      <c r="G18">
        <f t="shared" si="3"/>
        <v>20</v>
      </c>
    </row>
    <row r="20" spans="1:7" x14ac:dyDescent="0.35">
      <c r="A20" t="s">
        <v>28</v>
      </c>
    </row>
    <row r="21" spans="1:7" x14ac:dyDescent="0.35">
      <c r="A21" s="1" t="s">
        <v>5</v>
      </c>
      <c r="B21" s="1" t="s">
        <v>29</v>
      </c>
      <c r="C21" s="1" t="s">
        <v>18</v>
      </c>
      <c r="D21" s="1" t="s">
        <v>19</v>
      </c>
      <c r="E21" s="1" t="s">
        <v>20</v>
      </c>
      <c r="F21" s="1" t="s">
        <v>21</v>
      </c>
      <c r="G21" s="1" t="s">
        <v>22</v>
      </c>
    </row>
    <row r="22" spans="1:7" x14ac:dyDescent="0.35">
      <c r="A22" s="1">
        <v>6156</v>
      </c>
      <c r="B22" s="1">
        <f>B17/B12</f>
        <v>280.84252719658082</v>
      </c>
      <c r="C22" s="1">
        <f>C17/C12</f>
        <v>179.90074652553704</v>
      </c>
      <c r="D22" s="1">
        <f>D17/D12</f>
        <v>130.23782155492981</v>
      </c>
      <c r="E22" s="1">
        <f t="shared" ref="C22:G23" si="4">E17/E12</f>
        <v>113.77245547558674</v>
      </c>
      <c r="F22" s="1">
        <f>F17/F12</f>
        <v>86.767897782880496</v>
      </c>
      <c r="G22" s="1">
        <f>G17/G12</f>
        <v>8.1866558635788014</v>
      </c>
    </row>
    <row r="23" spans="1:7" x14ac:dyDescent="0.35">
      <c r="A23" s="1" t="s">
        <v>45</v>
      </c>
      <c r="B23" s="1">
        <f>B18/B13</f>
        <v>280.28029130055933</v>
      </c>
      <c r="C23" s="1">
        <f t="shared" si="4"/>
        <v>108.91089332260327</v>
      </c>
      <c r="D23" s="1">
        <f t="shared" si="4"/>
        <v>159.55152890072628</v>
      </c>
      <c r="E23" s="1">
        <f t="shared" si="4"/>
        <v>88.413216206784568</v>
      </c>
      <c r="F23" s="1">
        <f t="shared" si="4"/>
        <v>62.805304121927172</v>
      </c>
      <c r="G23" s="1">
        <f t="shared" si="4"/>
        <v>28.557829759693597</v>
      </c>
    </row>
  </sheetData>
  <mergeCells count="2">
    <mergeCell ref="B1:F1"/>
    <mergeCell ref="I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1A1A6-0655-4932-98D4-787DD76B053C}">
  <dimension ref="A1:N51"/>
  <sheetViews>
    <sheetView zoomScale="55" zoomScaleNormal="55" workbookViewId="0">
      <selection activeCell="C53" sqref="C53"/>
    </sheetView>
  </sheetViews>
  <sheetFormatPr defaultRowHeight="14.5" x14ac:dyDescent="0.35"/>
  <cols>
    <col min="1" max="2" width="9.1796875" bestFit="1" customWidth="1"/>
    <col min="3" max="3" width="11" bestFit="1" customWidth="1"/>
    <col min="4" max="4" width="13.1796875" bestFit="1" customWidth="1"/>
    <col min="6" max="6" width="30.1796875" customWidth="1"/>
  </cols>
  <sheetData>
    <row r="1" spans="1:8" x14ac:dyDescent="0.35">
      <c r="A1" t="s">
        <v>1</v>
      </c>
      <c r="B1" t="s">
        <v>5</v>
      </c>
      <c r="C1" t="s">
        <v>23</v>
      </c>
      <c r="D1" t="s">
        <v>3</v>
      </c>
      <c r="E1" t="s">
        <v>8</v>
      </c>
      <c r="F1" t="s">
        <v>24</v>
      </c>
      <c r="G1" t="s">
        <v>25</v>
      </c>
      <c r="H1" t="s">
        <v>28</v>
      </c>
    </row>
    <row r="2" spans="1:8" x14ac:dyDescent="0.35">
      <c r="A2">
        <v>24</v>
      </c>
      <c r="B2">
        <v>6156</v>
      </c>
      <c r="C2" s="1" t="s">
        <v>18</v>
      </c>
      <c r="D2">
        <v>1061666666.6666666</v>
      </c>
      <c r="E2">
        <v>0.53733332703510917</v>
      </c>
      <c r="F2">
        <v>0.14179673326751774</v>
      </c>
      <c r="G2">
        <v>96.666666666666671</v>
      </c>
      <c r="H2">
        <v>179.90074652553704</v>
      </c>
    </row>
    <row r="3" spans="1:8" x14ac:dyDescent="0.35">
      <c r="A3">
        <v>24</v>
      </c>
      <c r="B3">
        <v>6156</v>
      </c>
      <c r="C3" s="1" t="s">
        <v>19</v>
      </c>
      <c r="D3">
        <v>671666666.66666663</v>
      </c>
      <c r="E3">
        <v>0.58866668492555618</v>
      </c>
      <c r="F3">
        <v>0.895493505872199</v>
      </c>
      <c r="G3">
        <v>76.666666666666671</v>
      </c>
      <c r="H3">
        <v>130.23782155492981</v>
      </c>
    </row>
    <row r="4" spans="1:8" x14ac:dyDescent="0.35">
      <c r="A4">
        <v>24</v>
      </c>
      <c r="B4">
        <v>6156</v>
      </c>
      <c r="C4" s="1" t="s">
        <v>20</v>
      </c>
      <c r="D4">
        <v>545000000</v>
      </c>
      <c r="E4">
        <v>0.55666666477918625</v>
      </c>
      <c r="F4">
        <v>0.86000594707106748</v>
      </c>
      <c r="G4">
        <v>63.333333333333336</v>
      </c>
      <c r="H4">
        <v>113.77245547558674</v>
      </c>
    </row>
    <row r="5" spans="1:8" x14ac:dyDescent="0.35">
      <c r="A5">
        <v>24</v>
      </c>
      <c r="B5">
        <v>6156</v>
      </c>
      <c r="C5" s="1" t="s">
        <v>21</v>
      </c>
      <c r="D5">
        <v>603333333.33333337</v>
      </c>
      <c r="E5">
        <v>0.61466665317614877</v>
      </c>
      <c r="F5">
        <v>0.57912082636011952</v>
      </c>
      <c r="G5">
        <v>53.333333333333336</v>
      </c>
      <c r="H5">
        <v>86.767897782880496</v>
      </c>
    </row>
    <row r="6" spans="1:8" x14ac:dyDescent="0.35">
      <c r="A6">
        <v>24</v>
      </c>
      <c r="B6">
        <v>6156</v>
      </c>
      <c r="C6" s="1" t="s">
        <v>22</v>
      </c>
      <c r="D6">
        <v>473333333.33333331</v>
      </c>
      <c r="E6">
        <v>0.81433332214752829</v>
      </c>
      <c r="F6">
        <v>0.55582922824302128</v>
      </c>
      <c r="G6">
        <v>6.666666666666667</v>
      </c>
      <c r="H6">
        <v>8.1866558635788014</v>
      </c>
    </row>
    <row r="7" spans="1:8" x14ac:dyDescent="0.35">
      <c r="A7">
        <v>24</v>
      </c>
      <c r="B7" t="s">
        <v>45</v>
      </c>
      <c r="C7" s="1" t="s">
        <v>18</v>
      </c>
      <c r="D7">
        <v>1380000000</v>
      </c>
      <c r="E7">
        <v>0.67333331952492392</v>
      </c>
      <c r="F7">
        <v>0.150802852541983</v>
      </c>
      <c r="G7">
        <v>73.333333333333329</v>
      </c>
      <c r="H7">
        <v>108.91089332260327</v>
      </c>
    </row>
    <row r="8" spans="1:8" x14ac:dyDescent="0.35">
      <c r="A8">
        <v>24</v>
      </c>
      <c r="B8" t="s">
        <v>45</v>
      </c>
      <c r="C8" s="1" t="s">
        <v>19</v>
      </c>
      <c r="D8">
        <v>973333333.33333337</v>
      </c>
      <c r="E8">
        <v>0.77300000935792923</v>
      </c>
      <c r="F8">
        <v>0.68828733368931605</v>
      </c>
      <c r="G8">
        <v>123.33333333333333</v>
      </c>
      <c r="H8">
        <v>159.55152890072628</v>
      </c>
    </row>
    <row r="9" spans="1:8" x14ac:dyDescent="0.35">
      <c r="A9">
        <v>24</v>
      </c>
      <c r="B9" t="s">
        <v>45</v>
      </c>
      <c r="C9" s="1" t="s">
        <v>20</v>
      </c>
      <c r="D9">
        <v>645000000</v>
      </c>
      <c r="E9">
        <v>0.71633332719405496</v>
      </c>
      <c r="F9">
        <v>0.88232415004068543</v>
      </c>
      <c r="G9">
        <v>63.333333333333336</v>
      </c>
      <c r="H9">
        <v>88.413216206784568</v>
      </c>
    </row>
    <row r="10" spans="1:8" x14ac:dyDescent="0.35">
      <c r="A10">
        <v>24</v>
      </c>
      <c r="B10" t="s">
        <v>45</v>
      </c>
      <c r="C10" s="1" t="s">
        <v>21</v>
      </c>
      <c r="D10">
        <v>488333333.33333331</v>
      </c>
      <c r="E10">
        <v>0.95533332477013266</v>
      </c>
      <c r="F10">
        <v>0.58007518796992485</v>
      </c>
      <c r="G10">
        <v>60</v>
      </c>
      <c r="H10" s="1">
        <v>62.805304121927172</v>
      </c>
    </row>
    <row r="11" spans="1:8" x14ac:dyDescent="0.35">
      <c r="A11">
        <v>24</v>
      </c>
      <c r="B11" t="s">
        <v>45</v>
      </c>
      <c r="C11" s="1" t="s">
        <v>22</v>
      </c>
      <c r="D11">
        <v>511666666.66666669</v>
      </c>
      <c r="E11">
        <v>0.70033332953850425</v>
      </c>
      <c r="F11">
        <v>0.77951919504272893</v>
      </c>
      <c r="G11">
        <v>20</v>
      </c>
      <c r="H11" s="1">
        <v>28.557829759693597</v>
      </c>
    </row>
    <row r="48" spans="12:14" x14ac:dyDescent="0.35">
      <c r="L48" s="1"/>
      <c r="M48" s="1"/>
      <c r="N48" s="1"/>
    </row>
    <row r="49" spans="7:13" x14ac:dyDescent="0.35">
      <c r="L49" s="1"/>
      <c r="M49" s="1"/>
    </row>
    <row r="50" spans="7:13" x14ac:dyDescent="0.35">
      <c r="G50" s="1"/>
      <c r="H50" s="1"/>
      <c r="I50" s="1"/>
      <c r="J50" s="1"/>
      <c r="K50" s="1"/>
      <c r="L50" s="1"/>
    </row>
    <row r="51" spans="7:13" x14ac:dyDescent="0.35">
      <c r="G51" s="1"/>
      <c r="H51" s="1"/>
      <c r="I51" s="1"/>
      <c r="J5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8C8C1-238F-4FFA-98E5-3BA3F773EF37}">
  <dimension ref="A1:C31"/>
  <sheetViews>
    <sheetView workbookViewId="0">
      <selection activeCell="F36" sqref="F36"/>
    </sheetView>
  </sheetViews>
  <sheetFormatPr defaultRowHeight="14.5" x14ac:dyDescent="0.35"/>
  <sheetData>
    <row r="1" spans="1:3" x14ac:dyDescent="0.35">
      <c r="A1" t="s">
        <v>49</v>
      </c>
      <c r="B1" t="s">
        <v>8</v>
      </c>
      <c r="C1" t="s">
        <v>25</v>
      </c>
    </row>
    <row r="2" spans="1:3" x14ac:dyDescent="0.35">
      <c r="A2">
        <v>1</v>
      </c>
      <c r="B2">
        <v>1.4580000564455986</v>
      </c>
      <c r="C2">
        <v>690</v>
      </c>
    </row>
    <row r="3" spans="1:3" x14ac:dyDescent="0.35">
      <c r="A3">
        <v>2</v>
      </c>
      <c r="B3">
        <v>1.5319999679923058</v>
      </c>
      <c r="C3">
        <v>840</v>
      </c>
    </row>
    <row r="4" spans="1:3" x14ac:dyDescent="0.35">
      <c r="A4">
        <v>9</v>
      </c>
      <c r="B4">
        <v>1.8289999291300774</v>
      </c>
      <c r="C4">
        <v>500</v>
      </c>
    </row>
    <row r="5" spans="1:3" x14ac:dyDescent="0.35">
      <c r="A5">
        <v>12</v>
      </c>
      <c r="B5">
        <v>1.8679999932646751</v>
      </c>
      <c r="C5">
        <v>1040</v>
      </c>
    </row>
    <row r="6" spans="1:3" x14ac:dyDescent="0.35">
      <c r="A6">
        <v>19</v>
      </c>
      <c r="B6">
        <v>1.705000065267086</v>
      </c>
      <c r="C6">
        <v>820</v>
      </c>
    </row>
    <row r="7" spans="1:3" x14ac:dyDescent="0.35">
      <c r="A7">
        <v>25</v>
      </c>
      <c r="B7">
        <v>2.0030000433325768</v>
      </c>
      <c r="C7">
        <v>3300</v>
      </c>
    </row>
    <row r="8" spans="1:3" x14ac:dyDescent="0.35">
      <c r="A8">
        <v>29</v>
      </c>
      <c r="B8">
        <v>1.2079999968409538</v>
      </c>
      <c r="C8">
        <v>480</v>
      </c>
    </row>
    <row r="9" spans="1:3" x14ac:dyDescent="0.35">
      <c r="A9">
        <v>30</v>
      </c>
      <c r="B9">
        <v>1.4660000428557396</v>
      </c>
      <c r="C9">
        <v>420</v>
      </c>
    </row>
    <row r="10" spans="1:3" x14ac:dyDescent="0.35">
      <c r="A10">
        <v>31</v>
      </c>
      <c r="B10">
        <v>1.4589999243617058</v>
      </c>
      <c r="C10">
        <v>1230</v>
      </c>
    </row>
    <row r="11" spans="1:3" x14ac:dyDescent="0.35">
      <c r="A11">
        <v>32</v>
      </c>
      <c r="B11">
        <v>1.135999970138073</v>
      </c>
      <c r="C11">
        <v>430</v>
      </c>
    </row>
    <row r="12" spans="1:3" x14ac:dyDescent="0.35">
      <c r="A12">
        <v>33</v>
      </c>
      <c r="B12">
        <v>2.0579999312758446</v>
      </c>
      <c r="C12">
        <v>1310</v>
      </c>
    </row>
    <row r="13" spans="1:3" x14ac:dyDescent="0.35">
      <c r="A13">
        <v>45</v>
      </c>
      <c r="B13">
        <v>1.9349999353289604</v>
      </c>
      <c r="C13">
        <v>940</v>
      </c>
    </row>
    <row r="14" spans="1:3" x14ac:dyDescent="0.35">
      <c r="A14">
        <v>47</v>
      </c>
      <c r="B14">
        <v>0.78899998217821121</v>
      </c>
      <c r="C14">
        <v>230</v>
      </c>
    </row>
    <row r="15" spans="1:3" x14ac:dyDescent="0.35">
      <c r="A15">
        <v>49</v>
      </c>
      <c r="B15">
        <v>0.80800000578165054</v>
      </c>
      <c r="C15">
        <v>170</v>
      </c>
    </row>
    <row r="16" spans="1:3" x14ac:dyDescent="0.35">
      <c r="A16">
        <v>51</v>
      </c>
      <c r="B16">
        <v>1.1480000242590904</v>
      </c>
      <c r="C16">
        <v>390</v>
      </c>
    </row>
    <row r="17" spans="1:3" x14ac:dyDescent="0.35">
      <c r="A17">
        <v>53</v>
      </c>
      <c r="B17">
        <v>1.9600000604987144</v>
      </c>
      <c r="C17">
        <v>810</v>
      </c>
    </row>
    <row r="18" spans="1:3" x14ac:dyDescent="0.35">
      <c r="A18">
        <v>54</v>
      </c>
      <c r="B18">
        <v>0.98499994724988937</v>
      </c>
      <c r="C18">
        <v>350</v>
      </c>
    </row>
    <row r="19" spans="1:3" x14ac:dyDescent="0.35">
      <c r="A19">
        <v>58</v>
      </c>
      <c r="B19">
        <v>1.713000051677227</v>
      </c>
      <c r="C19">
        <v>560</v>
      </c>
    </row>
    <row r="20" spans="1:3" x14ac:dyDescent="0.35">
      <c r="A20">
        <v>64</v>
      </c>
      <c r="B20">
        <v>1.444999985396862</v>
      </c>
      <c r="C20">
        <v>580</v>
      </c>
    </row>
    <row r="21" spans="1:3" x14ac:dyDescent="0.35">
      <c r="A21">
        <v>65</v>
      </c>
      <c r="B21">
        <v>0.57199995964765549</v>
      </c>
      <c r="C21">
        <v>340</v>
      </c>
    </row>
    <row r="22" spans="1:3" x14ac:dyDescent="0.35">
      <c r="A22">
        <v>67</v>
      </c>
      <c r="B22">
        <v>1.5689999982714653</v>
      </c>
      <c r="C22">
        <v>840</v>
      </c>
    </row>
    <row r="23" spans="1:3" x14ac:dyDescent="0.35">
      <c r="A23">
        <v>68</v>
      </c>
      <c r="B23">
        <v>1.6129999980330467</v>
      </c>
      <c r="C23">
        <v>530</v>
      </c>
    </row>
    <row r="24" spans="1:3" x14ac:dyDescent="0.35">
      <c r="A24">
        <v>70</v>
      </c>
      <c r="B24">
        <v>1.6469999775290489</v>
      </c>
      <c r="C24">
        <v>2110</v>
      </c>
    </row>
    <row r="25" spans="1:3" x14ac:dyDescent="0.35">
      <c r="A25">
        <v>78</v>
      </c>
      <c r="B25">
        <v>1.5689999982714653</v>
      </c>
      <c r="C25">
        <v>420</v>
      </c>
    </row>
    <row r="26" spans="1:3" x14ac:dyDescent="0.35">
      <c r="A26">
        <v>81</v>
      </c>
      <c r="B26">
        <v>1.9209999963641167</v>
      </c>
      <c r="C26">
        <v>1350</v>
      </c>
    </row>
    <row r="27" spans="1:3" x14ac:dyDescent="0.35">
      <c r="A27">
        <v>82</v>
      </c>
      <c r="B27">
        <v>1.4580000564455986</v>
      </c>
      <c r="C27">
        <v>770</v>
      </c>
    </row>
    <row r="28" spans="1:3" x14ac:dyDescent="0.35">
      <c r="A28">
        <v>84</v>
      </c>
      <c r="B28">
        <v>1.2399999424815178</v>
      </c>
      <c r="C28">
        <v>330</v>
      </c>
    </row>
    <row r="29" spans="1:3" x14ac:dyDescent="0.35">
      <c r="A29">
        <v>85</v>
      </c>
      <c r="B29">
        <v>0.78300002962350845</v>
      </c>
      <c r="C29">
        <v>300</v>
      </c>
    </row>
    <row r="30" spans="1:3" x14ac:dyDescent="0.35">
      <c r="A30">
        <v>89</v>
      </c>
      <c r="B30">
        <v>0.41999999433755875</v>
      </c>
      <c r="C30">
        <v>110</v>
      </c>
    </row>
    <row r="31" spans="1:3" x14ac:dyDescent="0.35">
      <c r="A31">
        <v>96</v>
      </c>
      <c r="B31">
        <v>0.3529999777674675</v>
      </c>
      <c r="C31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Plating</vt:lpstr>
      <vt:lpstr>OD 24</vt:lpstr>
      <vt:lpstr>Platereader vs cfu</vt:lpstr>
      <vt:lpstr>Keio ON 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2022-12-19T22:01:57Z</dcterms:created>
  <dcterms:modified xsi:type="dcterms:W3CDTF">2024-04-25T17:33:34Z</dcterms:modified>
</cp:coreProperties>
</file>