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<sst xmlns="http://schemas.openxmlformats.org/spreadsheetml/2006/main" count="41" uniqueCount="41">
  <si>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Год</t>
  </si>
  <si>
    <t xml:space="preserve">LTM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</si>
  <si>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</si>
  <si>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</si>
  <si>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</si>
  <si>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</si>
  <si>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</si>
  <si>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</si>
  <si>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</si>
  <si>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</si>
  <si>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</si>
  <si>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Запасы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</si>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</sst>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#,##0.00\ [$₽-419];[RED]\-#,##0.00\ [$₽-419]"/>
    <numFmt numFmtId="167" formatCode="#,##0\ [$₽-419];[RED]\-#,##0\ [$₽-419]"/>
    <numFmt numFmtId="168" formatCode="#,##0\ [$₽-419];[RED]\-#,##0\ [$₽-419]"/>
    <numFmt numFmtId="169" formatCode="#,##0.00\ [$₽-419];[RED]\-#,##0.00\ [$₽-419]"/>
    <numFmt numFmtId="170" formatCode="0.00%"/>
    <numFmt numFmtId="171" formatCode="#,##0"/>
    <numFmt numFmtId="172" formatCode="#,##0.00"/>
    <numFmt numFmtId="173" formatCode="#,##0.0\ [$₽-419];[RED]\-#,##0.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D31" activeCellId="0" sqref="D3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9.71"/>
    <col collapsed="false" customWidth="true" hidden="false" outlineLevel="0" max="8" min="3" style="3" width="19.71"/>
    <col collapsed="false" customWidth="true" hidden="false" outlineLevel="0" max="9" min="9" style="0" width="19.71"/>
  </cols>
  <sheetData>
    <row r="1" s="6" customFormat="true" ht="12.8" hidden="false" customHeight="false" outlineLevel="0" collapsed="false">
      <c r="A1" s="4" t="s">
        <v>0</v>
      </c>
      <c r="B1" s="2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/>
      <c r="I1" s="5"/>
    </row>
    <row r="2" s="7" customFormat="true" ht="12.8" hidden="false" customHeight="false" outlineLevel="0" collapsed="false">
      <c r="A2" s="1" t="s">
        <v>2</v>
      </c>
      <c r="B2" s="7" t="n">
        <f aca="false">383880000000+C2-342858000000</f>
        <v>378443000000</v>
      </c>
      <c r="C2" s="8" t="n">
        <v>337421000000</v>
      </c>
      <c r="D2" s="8" t="n">
        <v>320239000000</v>
      </c>
      <c r="E2" s="8" t="n">
        <v>305329000000</v>
      </c>
      <c r="F2" s="8" t="n">
        <v>297446000000</v>
      </c>
      <c r="G2" s="8" t="n">
        <v>297355000000</v>
      </c>
      <c r="H2" s="8"/>
      <c r="I2" s="8"/>
    </row>
    <row r="3" s="7" customFormat="true" ht="12.8" hidden="false" customHeight="false" outlineLevel="0" collapsed="false">
      <c r="A3" s="1" t="s">
        <v>3</v>
      </c>
      <c r="C3" s="8"/>
      <c r="D3" s="8"/>
      <c r="E3" s="8"/>
      <c r="F3" s="8"/>
      <c r="G3" s="8"/>
      <c r="H3" s="8"/>
      <c r="I3" s="8"/>
    </row>
    <row r="4" s="11" customFormat="true" ht="12.8" hidden="false" customHeight="false" outlineLevel="0" collapsed="false">
      <c r="A4" s="9" t="s">
        <v>4</v>
      </c>
      <c r="B4" s="10"/>
      <c r="C4" s="10"/>
      <c r="D4" s="10"/>
      <c r="E4" s="10"/>
      <c r="F4" s="10"/>
      <c r="G4" s="10"/>
      <c r="H4" s="10"/>
      <c r="I4" s="10"/>
    </row>
    <row r="5" s="7" customFormat="true" ht="12.8" hidden="false" customHeight="false" outlineLevel="0" collapsed="false">
      <c r="A5" s="1" t="s">
        <v>5</v>
      </c>
      <c r="B5" s="7" t="n">
        <f aca="false">60591000000+C5-51490000000</f>
        <v>42953000000</v>
      </c>
      <c r="C5" s="8" t="n">
        <v>33852000000</v>
      </c>
      <c r="D5" s="8" t="n">
        <v>35800000000</v>
      </c>
      <c r="E5" s="8" t="n">
        <v>37885000000</v>
      </c>
      <c r="F5" s="8" t="n">
        <v>39836000000</v>
      </c>
      <c r="G5" s="8" t="n">
        <v>38586000000</v>
      </c>
      <c r="H5" s="8"/>
      <c r="I5" s="8"/>
    </row>
    <row r="6" s="7" customFormat="true" ht="12.8" hidden="false" customHeight="false" outlineLevel="0" collapsed="false">
      <c r="A6" s="1" t="s">
        <v>6</v>
      </c>
      <c r="B6" s="7" t="n">
        <f aca="false">35459000000+C6-28482000000</f>
        <v>25498000000</v>
      </c>
      <c r="C6" s="8" t="n">
        <v>18521000000</v>
      </c>
      <c r="D6" s="8" t="n">
        <v>19439000000</v>
      </c>
      <c r="E6" s="8" t="n">
        <v>18906000000</v>
      </c>
      <c r="F6" s="8" t="n">
        <v>16941000000</v>
      </c>
      <c r="G6" s="8" t="n">
        <v>16827000000</v>
      </c>
      <c r="H6" s="8"/>
      <c r="I6" s="8"/>
    </row>
    <row r="7" s="15" customFormat="true" ht="12.8" hidden="false" customHeight="false" outlineLevel="0" collapsed="false">
      <c r="A7" s="1" t="s">
        <v>7</v>
      </c>
      <c r="B7" s="12" t="n">
        <f aca="false">8028000000+C7-5812000000</f>
        <v>4263000000</v>
      </c>
      <c r="C7" s="13" t="n">
        <v>2047000000</v>
      </c>
      <c r="D7" s="13" t="n">
        <v>4427000000</v>
      </c>
      <c r="E7" s="12" t="n">
        <v>4856000000</v>
      </c>
      <c r="F7" s="12" t="n">
        <v>4692000000</v>
      </c>
      <c r="G7" s="13" t="n">
        <v>2436000000</v>
      </c>
      <c r="H7" s="14"/>
      <c r="I7" s="14"/>
    </row>
    <row r="8" s="11" customFormat="true" ht="12.8" hidden="false" customHeight="false" outlineLevel="0" collapsed="false">
      <c r="A8" s="9" t="s">
        <v>8</v>
      </c>
      <c r="B8" s="10" t="n">
        <f aca="false">B6-B7</f>
        <v>21235000000</v>
      </c>
      <c r="C8" s="10" t="n">
        <f aca="false">C6-C7</f>
        <v>16474000000</v>
      </c>
      <c r="D8" s="10" t="n">
        <f aca="false">D6-D7</f>
        <v>15012000000</v>
      </c>
      <c r="E8" s="10" t="n">
        <f aca="false">E6-E7</f>
        <v>14050000000</v>
      </c>
      <c r="F8" s="10" t="n">
        <f aca="false">F6-F7</f>
        <v>12249000000</v>
      </c>
      <c r="G8" s="10" t="n">
        <f aca="false">G6-G7</f>
        <v>14391000000</v>
      </c>
      <c r="H8" s="10"/>
      <c r="I8" s="10"/>
    </row>
    <row r="9" s="7" customFormat="true" ht="12.8" hidden="false" customHeight="false" outlineLevel="0" collapsed="false">
      <c r="A9" s="1" t="s">
        <v>9</v>
      </c>
      <c r="B9" s="7" t="n">
        <v>802534000000</v>
      </c>
      <c r="C9" s="8" t="n">
        <v>627993000000</v>
      </c>
      <c r="D9" s="8" t="n">
        <v>558931000000</v>
      </c>
      <c r="E9" s="8" t="n">
        <v>489239000000</v>
      </c>
      <c r="F9" s="8" t="n">
        <v>486810000000</v>
      </c>
      <c r="G9" s="8" t="n">
        <v>483524000000</v>
      </c>
      <c r="H9" s="8"/>
      <c r="I9" s="8"/>
    </row>
    <row r="10" s="7" customFormat="true" ht="12.8" hidden="false" customHeight="false" outlineLevel="0" collapsed="false">
      <c r="A10" s="1" t="s">
        <v>10</v>
      </c>
      <c r="B10" s="7" t="n">
        <v>139931000000</v>
      </c>
      <c r="C10" s="8" t="n">
        <v>100283000000</v>
      </c>
      <c r="D10" s="8" t="n">
        <v>87672000000</v>
      </c>
      <c r="E10" s="8" t="n">
        <v>69993000000</v>
      </c>
      <c r="F10" s="8" t="n">
        <v>68226000000</v>
      </c>
      <c r="G10" s="8" t="n">
        <v>66445000000</v>
      </c>
      <c r="H10" s="8"/>
      <c r="I10" s="8"/>
    </row>
    <row r="11" s="2" customFormat="true" ht="12.8" hidden="false" customHeight="false" outlineLevel="0" collapsed="false">
      <c r="A11" s="16" t="s">
        <v>11</v>
      </c>
      <c r="B11" s="7" t="n">
        <v>12770000000</v>
      </c>
      <c r="C11" s="7" t="n">
        <v>9413000000</v>
      </c>
      <c r="D11" s="7" t="n">
        <v>7631000000</v>
      </c>
      <c r="E11" s="7" t="n">
        <v>6169000000</v>
      </c>
      <c r="F11" s="7" t="n">
        <v>6444000000</v>
      </c>
      <c r="G11" s="7" t="n">
        <v>4060000000</v>
      </c>
      <c r="H11" s="7"/>
      <c r="I11" s="7"/>
      <c r="J11" s="7"/>
      <c r="K11" s="7"/>
    </row>
    <row r="12" s="11" customFormat="true" ht="12.8" hidden="false" customHeight="false" outlineLevel="0" collapsed="false">
      <c r="A12" s="9" t="s">
        <v>12</v>
      </c>
      <c r="B12" s="10" t="n">
        <f aca="false">B9+B10</f>
        <v>942465000000</v>
      </c>
      <c r="C12" s="10" t="n">
        <f aca="false">C9+C10</f>
        <v>728276000000</v>
      </c>
      <c r="D12" s="10" t="n">
        <f aca="false">D9+D10</f>
        <v>646603000000</v>
      </c>
      <c r="E12" s="10" t="n">
        <f aca="false">E9+E10</f>
        <v>559232000000</v>
      </c>
      <c r="F12" s="10" t="n">
        <f aca="false">F9+F10</f>
        <v>555036000000</v>
      </c>
      <c r="G12" s="10" t="n">
        <f aca="false">G9+G10</f>
        <v>549969000000</v>
      </c>
      <c r="H12" s="10"/>
      <c r="I12" s="10"/>
    </row>
    <row r="13" s="7" customFormat="true" ht="12.8" hidden="false" customHeight="false" outlineLevel="0" collapsed="false">
      <c r="A13" s="1" t="s">
        <v>13</v>
      </c>
      <c r="B13" s="7" t="n">
        <v>185079000000</v>
      </c>
      <c r="C13" s="8" t="n">
        <v>262188000000</v>
      </c>
      <c r="D13" s="8" t="n">
        <v>250932000000</v>
      </c>
      <c r="E13" s="8" t="n">
        <v>249364000000</v>
      </c>
      <c r="F13" s="8" t="n">
        <v>248633000000</v>
      </c>
      <c r="G13" s="8" t="n">
        <v>249664000000</v>
      </c>
      <c r="H13" s="8"/>
      <c r="I13" s="8"/>
    </row>
    <row r="14" s="7" customFormat="true" ht="12.8" hidden="false" customHeight="false" outlineLevel="0" collapsed="false">
      <c r="A14" s="1" t="s">
        <v>14</v>
      </c>
      <c r="B14" s="7" t="n">
        <v>555437000000</v>
      </c>
      <c r="C14" s="8" t="n">
        <v>324277000000</v>
      </c>
      <c r="D14" s="8" t="n">
        <v>258402000000</v>
      </c>
      <c r="E14" s="8" t="n">
        <v>215690000000</v>
      </c>
      <c r="F14" s="8" t="n">
        <v>172989000000</v>
      </c>
      <c r="G14" s="8" t="n">
        <v>170967000000</v>
      </c>
      <c r="H14" s="8"/>
      <c r="I14" s="8"/>
    </row>
    <row r="15" s="7" customFormat="true" ht="12.8" hidden="false" customHeight="false" outlineLevel="0" collapsed="false">
      <c r="A15" s="1" t="s">
        <v>15</v>
      </c>
      <c r="B15" s="7" t="n">
        <v>201949000000</v>
      </c>
      <c r="C15" s="8" t="n">
        <v>141811000000</v>
      </c>
      <c r="D15" s="8" t="n">
        <v>137269000000</v>
      </c>
      <c r="E15" s="8" t="n">
        <v>95175000000</v>
      </c>
      <c r="F15" s="8" t="n">
        <v>134060000000</v>
      </c>
      <c r="G15" s="8" t="n">
        <v>130689000000</v>
      </c>
      <c r="H15" s="8"/>
      <c r="I15" s="8"/>
    </row>
    <row r="16" s="11" customFormat="true" ht="12.8" hidden="false" customHeight="false" outlineLevel="0" collapsed="false">
      <c r="A16" s="9" t="s">
        <v>16</v>
      </c>
      <c r="B16" s="10" t="n">
        <f aca="false">B14+B15</f>
        <v>757386000000</v>
      </c>
      <c r="C16" s="10" t="n">
        <f aca="false">C14+C15</f>
        <v>466088000000</v>
      </c>
      <c r="D16" s="10" t="n">
        <f aca="false">D14+D15</f>
        <v>395671000000</v>
      </c>
      <c r="E16" s="10" t="n">
        <f aca="false">E14+E15</f>
        <v>310865000000</v>
      </c>
      <c r="F16" s="10" t="n">
        <f aca="false">F14+F15</f>
        <v>307049000000</v>
      </c>
      <c r="G16" s="10" t="n">
        <f aca="false">G14+G15</f>
        <v>301656000000</v>
      </c>
      <c r="H16" s="10"/>
      <c r="I16" s="10"/>
    </row>
    <row r="17" s="11" customFormat="true" ht="12.8" hidden="false" customHeight="false" outlineLevel="0" collapsed="false">
      <c r="A17" s="9" t="s">
        <v>17</v>
      </c>
      <c r="B17" s="10" t="n">
        <f aca="false">B16+B13</f>
        <v>942465000000</v>
      </c>
      <c r="C17" s="10" t="n">
        <f aca="false">C16+C13</f>
        <v>728276000000</v>
      </c>
      <c r="D17" s="10" t="n">
        <f aca="false">D16+D13</f>
        <v>646603000000</v>
      </c>
      <c r="E17" s="10" t="n">
        <f aca="false">E16+E13</f>
        <v>560229000000</v>
      </c>
      <c r="F17" s="10" t="n">
        <f aca="false">F16+F13</f>
        <v>555682000000</v>
      </c>
      <c r="G17" s="10" t="n">
        <f aca="false">G16+G13</f>
        <v>551320000000</v>
      </c>
      <c r="H17" s="10"/>
      <c r="I17" s="10"/>
    </row>
    <row r="18" s="11" customFormat="true" ht="12.8" hidden="false" customHeight="false" outlineLevel="0" collapsed="false">
      <c r="A18" s="9" t="s">
        <v>18</v>
      </c>
      <c r="B18" s="17" t="n">
        <f aca="false">B7/B6</f>
        <v>0.167189583496745</v>
      </c>
      <c r="C18" s="17" t="n">
        <f aca="false">C7/C6</f>
        <v>0.110523189892554</v>
      </c>
      <c r="D18" s="17" t="n">
        <f aca="false">D7/D6</f>
        <v>0.227738052368949</v>
      </c>
      <c r="E18" s="17" t="n">
        <f aca="false">E7/E6</f>
        <v>0.256849677351105</v>
      </c>
      <c r="F18" s="17" t="n">
        <f aca="false">F7/F6</f>
        <v>0.276961218346024</v>
      </c>
      <c r="G18" s="17" t="n">
        <f aca="false">G7/G6</f>
        <v>0.144767338206454</v>
      </c>
      <c r="H18" s="17"/>
      <c r="I18" s="17"/>
    </row>
    <row r="19" s="7" customFormat="true" ht="12.8" hidden="false" customHeight="false" outlineLevel="0" collapsed="false">
      <c r="A19" s="1" t="s">
        <v>19</v>
      </c>
      <c r="B19" s="7" t="n">
        <f aca="false">85536000000+C19-75038000000</f>
        <v>77811000000</v>
      </c>
      <c r="C19" s="8" t="n">
        <v>67313000000</v>
      </c>
      <c r="D19" s="8" t="n">
        <v>60329000000</v>
      </c>
      <c r="E19" s="8" t="n">
        <v>56628000000</v>
      </c>
      <c r="F19" s="8" t="n">
        <v>55589000000</v>
      </c>
      <c r="G19" s="8" t="n">
        <v>60599000000</v>
      </c>
      <c r="H19" s="8"/>
      <c r="I19" s="8"/>
    </row>
    <row r="20" s="7" customFormat="true" ht="12.8" hidden="false" customHeight="false" outlineLevel="0" collapsed="false">
      <c r="A20" s="1" t="s">
        <v>20</v>
      </c>
      <c r="B20" s="7" t="n">
        <f aca="false">83842000000+C20-75518000000</f>
        <v>108837000000</v>
      </c>
      <c r="C20" s="8" t="n">
        <v>100513000000</v>
      </c>
      <c r="D20" s="8" t="n">
        <v>73179000000</v>
      </c>
      <c r="E20" s="8" t="n">
        <v>60752000000</v>
      </c>
      <c r="F20" s="8" t="n">
        <v>61857000000</v>
      </c>
      <c r="G20" s="8" t="n">
        <v>62726000000</v>
      </c>
      <c r="H20" s="8"/>
      <c r="I20" s="8"/>
    </row>
    <row r="21" s="11" customFormat="true" ht="12.8" hidden="false" customHeight="false" outlineLevel="0" collapsed="false">
      <c r="A21" s="9" t="s">
        <v>21</v>
      </c>
      <c r="B21" s="10" t="n">
        <f aca="false">B10-B15</f>
        <v>-62018000000</v>
      </c>
      <c r="C21" s="10" t="n">
        <f aca="false">C10-C15</f>
        <v>-41528000000</v>
      </c>
      <c r="D21" s="10" t="n">
        <f aca="false">D10-D15</f>
        <v>-49597000000</v>
      </c>
      <c r="E21" s="10" t="n">
        <f aca="false">E10-E15</f>
        <v>-25182000000</v>
      </c>
      <c r="F21" s="10" t="n">
        <f aca="false">F10-F15</f>
        <v>-65834000000</v>
      </c>
      <c r="G21" s="10" t="n">
        <f aca="false">G10-G15</f>
        <v>-64244000000</v>
      </c>
      <c r="H21" s="10"/>
      <c r="I21" s="10"/>
    </row>
    <row r="22" s="11" customFormat="true" ht="12.8" hidden="false" customHeight="false" outlineLevel="0" collapsed="false">
      <c r="A22" s="9" t="s">
        <v>22</v>
      </c>
      <c r="B22" s="10" t="n">
        <f aca="false">B21-C21</f>
        <v>-20490000000</v>
      </c>
      <c r="C22" s="10" t="n">
        <f aca="false">C21-D21</f>
        <v>8069000000</v>
      </c>
      <c r="D22" s="10" t="n">
        <f aca="false">D21-E21</f>
        <v>-24415000000</v>
      </c>
      <c r="E22" s="10" t="n">
        <f aca="false">E21-F21</f>
        <v>40652000000</v>
      </c>
      <c r="F22" s="10" t="n">
        <f aca="false">F21-G21</f>
        <v>-1590000000</v>
      </c>
      <c r="G22" s="10"/>
      <c r="H22" s="10"/>
      <c r="I22" s="10"/>
    </row>
    <row r="23" s="11" customFormat="true" ht="12.8" hidden="false" customHeight="false" outlineLevel="0" collapsed="false">
      <c r="A23" s="9" t="s">
        <v>23</v>
      </c>
      <c r="B23" s="10" t="n">
        <f aca="false">B5*(1-B18)+B19-B20-B22</f>
        <v>25235705820.0643</v>
      </c>
      <c r="C23" s="10" t="n">
        <f aca="false">C5*(1-C18)+C19-C20-C22</f>
        <v>-11158431024.2428</v>
      </c>
      <c r="D23" s="10" t="n">
        <f aca="false">D5*(1-D18)+D19-D20-D22</f>
        <v>39211977725.1916</v>
      </c>
      <c r="E23" s="10" t="n">
        <f aca="false">E5*(1-E18)+E19-E20-E22</f>
        <v>-16621750026.4466</v>
      </c>
      <c r="F23" s="10" t="n">
        <f aca="false">F5*(1-F18)+F19-F20-F22</f>
        <v>24124972905.9678</v>
      </c>
      <c r="G23" s="10"/>
      <c r="H23" s="10"/>
      <c r="I23" s="10"/>
    </row>
    <row r="24" s="19" customFormat="true" ht="12.8" hidden="false" customHeight="false" outlineLevel="0" collapsed="false">
      <c r="A24" s="1" t="s">
        <v>24</v>
      </c>
      <c r="B24" s="18" t="n">
        <f aca="false">27171000000/8.6</f>
        <v>3159418604.65116</v>
      </c>
      <c r="C24" s="18" t="n">
        <v>2371935314</v>
      </c>
      <c r="D24" s="18" t="n">
        <v>2325015910</v>
      </c>
      <c r="E24" s="18" t="n">
        <v>2288133714</v>
      </c>
      <c r="F24" s="18" t="n">
        <v>2258690969</v>
      </c>
      <c r="G24" s="18" t="n">
        <v>2283703431</v>
      </c>
      <c r="H24" s="18"/>
      <c r="I24" s="18"/>
    </row>
    <row r="25" s="7" customFormat="true" ht="12.8" hidden="false" customHeight="false" outlineLevel="0" collapsed="false">
      <c r="A25" s="1" t="s">
        <v>25</v>
      </c>
      <c r="B25" s="7" t="n">
        <v>99.78</v>
      </c>
      <c r="C25" s="8" t="n">
        <v>88</v>
      </c>
      <c r="D25" s="8" t="n">
        <v>72.25</v>
      </c>
      <c r="E25" s="8" t="n">
        <v>63.9</v>
      </c>
      <c r="F25" s="8" t="n">
        <v>84</v>
      </c>
      <c r="G25" s="8" t="n">
        <v>90.6</v>
      </c>
      <c r="H25" s="8"/>
      <c r="I25" s="8"/>
    </row>
    <row r="26" s="11" customFormat="true" ht="12.8" hidden="false" customHeight="false" outlineLevel="0" collapsed="false">
      <c r="A26" s="9" t="s">
        <v>26</v>
      </c>
      <c r="B26" s="10" t="n">
        <f aca="false">B24*B25</f>
        <v>315246788372.093</v>
      </c>
      <c r="C26" s="10" t="n">
        <f aca="false">C24*C25</f>
        <v>208730307632</v>
      </c>
      <c r="D26" s="10" t="n">
        <f aca="false">D24*D25</f>
        <v>167982399497.5</v>
      </c>
      <c r="E26" s="10" t="n">
        <f aca="false">E24*E25</f>
        <v>146211744324.6</v>
      </c>
      <c r="F26" s="10" t="n">
        <f aca="false">F24*F25</f>
        <v>189730041396</v>
      </c>
      <c r="G26" s="10" t="n">
        <f aca="false">G24*G25</f>
        <v>206903530848.6</v>
      </c>
      <c r="H26" s="10"/>
      <c r="I26" s="10"/>
    </row>
    <row r="27" s="7" customFormat="true" ht="12.8" hidden="false" customHeight="false" outlineLevel="0" collapsed="false">
      <c r="A27" s="1" t="s">
        <v>27</v>
      </c>
      <c r="B27" s="7" t="n">
        <v>396838000000</v>
      </c>
      <c r="C27" s="8" t="n">
        <v>219319000000</v>
      </c>
      <c r="D27" s="8" t="n">
        <v>174371000000</v>
      </c>
      <c r="E27" s="8" t="n">
        <v>166660000000</v>
      </c>
      <c r="F27" s="8" t="n">
        <v>124510000000</v>
      </c>
      <c r="G27" s="8" t="n">
        <v>126620000000</v>
      </c>
      <c r="H27" s="8"/>
      <c r="I27" s="8"/>
    </row>
    <row r="28" s="7" customFormat="true" ht="12.8" hidden="false" customHeight="false" outlineLevel="0" collapsed="false">
      <c r="A28" s="1" t="s">
        <v>28</v>
      </c>
      <c r="B28" s="7" t="n">
        <v>46465000000</v>
      </c>
      <c r="C28" s="8" t="n">
        <v>21873000000</v>
      </c>
      <c r="D28" s="8" t="n">
        <v>29908000000</v>
      </c>
      <c r="E28" s="8" t="n">
        <v>24712000000</v>
      </c>
      <c r="F28" s="8" t="n">
        <v>62595000000</v>
      </c>
      <c r="G28" s="8" t="n">
        <v>59934000000</v>
      </c>
      <c r="H28" s="8"/>
      <c r="I28" s="8"/>
    </row>
    <row r="29" s="11" customFormat="true" ht="12.8" hidden="false" customHeight="false" outlineLevel="0" collapsed="false">
      <c r="A29" s="9" t="s">
        <v>29</v>
      </c>
      <c r="B29" s="10" t="n">
        <f aca="false">B27+B28</f>
        <v>443303000000</v>
      </c>
      <c r="C29" s="10" t="n">
        <f aca="false">C27+C28</f>
        <v>241192000000</v>
      </c>
      <c r="D29" s="10" t="n">
        <f aca="false">D27+D28</f>
        <v>204279000000</v>
      </c>
      <c r="E29" s="10" t="n">
        <f aca="false">E27+E28</f>
        <v>191372000000</v>
      </c>
      <c r="F29" s="10" t="n">
        <f aca="false">F27+F28</f>
        <v>187105000000</v>
      </c>
      <c r="G29" s="10" t="n">
        <f aca="false">G27+G28</f>
        <v>186554000000</v>
      </c>
      <c r="H29" s="10"/>
      <c r="I29" s="10"/>
    </row>
    <row r="30" s="7" customFormat="true" ht="12.8" hidden="false" customHeight="false" outlineLevel="0" collapsed="false">
      <c r="A30" s="1" t="s">
        <v>30</v>
      </c>
      <c r="B30" s="7" t="n">
        <f aca="false">20879000000+C30-7310000000</f>
        <v>33125000000</v>
      </c>
      <c r="C30" s="8" t="n">
        <v>19556000000</v>
      </c>
      <c r="D30" s="8" t="n">
        <v>10080000000</v>
      </c>
      <c r="E30" s="8" t="n">
        <v>3815000000</v>
      </c>
      <c r="F30" s="8" t="n">
        <v>4257000000</v>
      </c>
      <c r="G30" s="8" t="n">
        <v>7165000000</v>
      </c>
      <c r="H30" s="8"/>
      <c r="I30" s="8"/>
    </row>
    <row r="31" s="11" customFormat="true" ht="12.8" hidden="false" customHeight="false" outlineLevel="0" collapsed="false">
      <c r="A31" s="9" t="s">
        <v>31</v>
      </c>
      <c r="B31" s="10" t="n">
        <f aca="false">B29-B30</f>
        <v>410178000000</v>
      </c>
      <c r="C31" s="10" t="n">
        <f aca="false">C29-C30</f>
        <v>221636000000</v>
      </c>
      <c r="D31" s="10" t="n">
        <f aca="false">D29-D30</f>
        <v>194199000000</v>
      </c>
      <c r="E31" s="10" t="n">
        <f aca="false">E29-E30</f>
        <v>187557000000</v>
      </c>
      <c r="F31" s="10" t="n">
        <f aca="false">F29-F30</f>
        <v>182848000000</v>
      </c>
      <c r="G31" s="10" t="n">
        <f aca="false">G29-G30</f>
        <v>179389000000</v>
      </c>
      <c r="H31" s="10"/>
      <c r="I31" s="10"/>
    </row>
    <row r="32" s="11" customFormat="true" ht="12.8" hidden="false" customHeight="false" outlineLevel="0" collapsed="false">
      <c r="A32" s="9" t="s">
        <v>32</v>
      </c>
      <c r="B32" s="10" t="n">
        <f aca="false">B26+B31</f>
        <v>725424788372.093</v>
      </c>
      <c r="C32" s="10" t="n">
        <f aca="false">C26+C31</f>
        <v>430366307632</v>
      </c>
      <c r="D32" s="10" t="n">
        <f aca="false">D26+D31</f>
        <v>362181399497.5</v>
      </c>
      <c r="E32" s="10" t="n">
        <f aca="false">E26+E31</f>
        <v>333768744324.6</v>
      </c>
      <c r="F32" s="10" t="n">
        <f aca="false">F26+F31</f>
        <v>372578041396</v>
      </c>
      <c r="G32" s="10" t="n">
        <f aca="false">G26+G31</f>
        <v>386292530848.6</v>
      </c>
      <c r="H32" s="10"/>
      <c r="I32" s="10"/>
    </row>
    <row r="33" s="11" customFormat="true" ht="12.8" hidden="false" customHeight="false" outlineLevel="0" collapsed="false">
      <c r="A33" s="9" t="s">
        <v>33</v>
      </c>
      <c r="B33" s="10" t="n">
        <f aca="false">B5+B19</f>
        <v>120764000000</v>
      </c>
      <c r="C33" s="10" t="n">
        <f aca="false">C5+C19</f>
        <v>101165000000</v>
      </c>
      <c r="D33" s="10" t="n">
        <f aca="false">D5+D19</f>
        <v>96129000000</v>
      </c>
      <c r="E33" s="10" t="n">
        <f aca="false">E5+E19</f>
        <v>94513000000</v>
      </c>
      <c r="F33" s="10" t="n">
        <f aca="false">F5+F19</f>
        <v>95425000000</v>
      </c>
      <c r="G33" s="10" t="n">
        <f aca="false">G5+G19</f>
        <v>99185000000</v>
      </c>
      <c r="H33" s="10"/>
      <c r="I33" s="10"/>
    </row>
    <row r="34" s="21" customFormat="true" ht="12.8" hidden="false" customHeight="false" outlineLevel="0" collapsed="false">
      <c r="A34" s="9" t="s">
        <v>34</v>
      </c>
      <c r="B34" s="20" t="n">
        <f aca="false">B32/B33</f>
        <v>6.00696224348393</v>
      </c>
      <c r="C34" s="20" t="n">
        <f aca="false">C32/C33</f>
        <v>4.25410277894529</v>
      </c>
      <c r="D34" s="20" t="n">
        <f aca="false">D32/D33</f>
        <v>3.76766011814853</v>
      </c>
      <c r="E34" s="20" t="n">
        <f aca="false">E32/E33</f>
        <v>3.53145857527113</v>
      </c>
      <c r="F34" s="20" t="n">
        <f aca="false">F32/F33</f>
        <v>3.90440703585014</v>
      </c>
      <c r="G34" s="20" t="n">
        <f aca="false">G32/G33</f>
        <v>3.89466684325856</v>
      </c>
      <c r="H34" s="20"/>
      <c r="I34" s="20"/>
    </row>
    <row r="35" s="21" customFormat="true" ht="12.8" hidden="false" customHeight="false" outlineLevel="0" collapsed="false">
      <c r="A35" s="9" t="s">
        <v>35</v>
      </c>
      <c r="B35" s="20" t="n">
        <f aca="false">B32/B2</f>
        <v>1.91686671010454</v>
      </c>
      <c r="C35" s="20" t="n">
        <f aca="false">C32/C2</f>
        <v>1.27545798166682</v>
      </c>
      <c r="D35" s="20" t="n">
        <f aca="false">D32/D2</f>
        <v>1.13097217858381</v>
      </c>
      <c r="E35" s="20" t="n">
        <f aca="false">E32/E2</f>
        <v>1.09314458935967</v>
      </c>
      <c r="F35" s="20" t="n">
        <f aca="false">F32/F2</f>
        <v>1.25259052532561</v>
      </c>
      <c r="G35" s="20" t="n">
        <f aca="false">G32/G2</f>
        <v>1.29909546114442</v>
      </c>
      <c r="H35" s="20"/>
      <c r="I35" s="20"/>
    </row>
    <row r="36" s="21" customFormat="true" ht="12.8" hidden="false" customHeight="false" outlineLevel="0" collapsed="false">
      <c r="A36" s="9" t="s">
        <v>36</v>
      </c>
      <c r="B36" s="20" t="n">
        <f aca="false">B26/B8</f>
        <v>14.8456222449773</v>
      </c>
      <c r="C36" s="20" t="n">
        <f aca="false">C26/C8</f>
        <v>12.6702869753551</v>
      </c>
      <c r="D36" s="20" t="n">
        <f aca="false">D26/D8</f>
        <v>11.18987473338</v>
      </c>
      <c r="E36" s="20" t="n">
        <f aca="false">E26/E8</f>
        <v>10.4065298451673</v>
      </c>
      <c r="F36" s="20" t="n">
        <f aca="false">F26/F8</f>
        <v>15.4894310879255</v>
      </c>
      <c r="G36" s="20" t="n">
        <f aca="false">G26/G8</f>
        <v>14.3772865574734</v>
      </c>
      <c r="H36" s="20"/>
      <c r="I36" s="20"/>
    </row>
    <row r="37" s="21" customFormat="true" ht="12.8" hidden="false" customHeight="false" outlineLevel="0" collapsed="false">
      <c r="A37" s="9" t="s">
        <v>37</v>
      </c>
      <c r="B37" s="20" t="n">
        <f aca="false">B26/B2</f>
        <v>0.833009960210899</v>
      </c>
      <c r="C37" s="20" t="n">
        <f aca="false">C26/C2</f>
        <v>0.618604970147086</v>
      </c>
      <c r="D37" s="20" t="n">
        <f aca="false">D26/D2</f>
        <v>0.524553222741452</v>
      </c>
      <c r="E37" s="20" t="n">
        <f aca="false">E26/E2</f>
        <v>0.478866220780208</v>
      </c>
      <c r="F37" s="20" t="n">
        <f aca="false">F26/F2</f>
        <v>0.637863818629264</v>
      </c>
      <c r="G37" s="20" t="n">
        <f aca="false">G26/G2</f>
        <v>0.695813189112677</v>
      </c>
      <c r="H37" s="20"/>
      <c r="I37" s="20"/>
    </row>
    <row r="38" s="22" customFormat="true" ht="12.8" hidden="false" customHeight="false" outlineLevel="0" collapsed="false">
      <c r="A38" s="9" t="s">
        <v>38</v>
      </c>
      <c r="B38" s="20" t="n">
        <f aca="false">B29/B33</f>
        <v>3.67082077440297</v>
      </c>
      <c r="C38" s="20" t="n">
        <f aca="false">C29/C33</f>
        <v>2.38414471408096</v>
      </c>
      <c r="D38" s="20" t="n">
        <f aca="false">D29/D33</f>
        <v>2.12505071310427</v>
      </c>
      <c r="E38" s="20" t="n">
        <f aca="false">E29/E33</f>
        <v>2.02482198216118</v>
      </c>
      <c r="F38" s="20" t="n">
        <f aca="false">F29/F33</f>
        <v>1.96075451925596</v>
      </c>
      <c r="G38" s="20" t="n">
        <f aca="false">G29/G33</f>
        <v>1.88086908302667</v>
      </c>
      <c r="H38" s="20"/>
      <c r="I38" s="20"/>
    </row>
    <row r="39" s="22" customFormat="true" ht="12.8" hidden="false" customHeight="false" outlineLevel="0" collapsed="false">
      <c r="A39" s="9" t="s">
        <v>39</v>
      </c>
      <c r="B39" s="17" t="n">
        <f aca="false">B8/AVERAGE(B12:C12)</f>
        <v>0.0254198586136331</v>
      </c>
      <c r="C39" s="17" t="n">
        <f aca="false">C8/AVERAGE(C12:D12)</f>
        <v>0.0239642906757613</v>
      </c>
      <c r="D39" s="17" t="n">
        <f aca="false">D8/AVERAGE(D12:E12)</f>
        <v>0.024898928957942</v>
      </c>
      <c r="E39" s="17" t="n">
        <f aca="false">E8/AVERAGE(E12:F12)</f>
        <v>0.0252183496250453</v>
      </c>
      <c r="F39" s="17" t="n">
        <f aca="false">F8/AVERAGE(F12:G12)</f>
        <v>0.0221700354297039</v>
      </c>
      <c r="G39" s="17" t="n">
        <f aca="false">G8/AVERAGE(G12:H12)</f>
        <v>0.0261669294087485</v>
      </c>
      <c r="H39" s="17"/>
      <c r="I39" s="17"/>
    </row>
    <row r="40" s="24" customFormat="true" ht="12.8" hidden="false" customHeight="false" outlineLevel="0" collapsed="false">
      <c r="A40" s="23" t="s">
        <v>40</v>
      </c>
      <c r="B40" s="2" t="n">
        <v>5</v>
      </c>
      <c r="C40" s="23" t="n">
        <v>2.5</v>
      </c>
      <c r="D40" s="23" t="n">
        <v>7.55</v>
      </c>
      <c r="E40" s="23" t="n">
        <v>5.39</v>
      </c>
      <c r="F40" s="23" t="n">
        <v>5.92</v>
      </c>
      <c r="G40" s="23" t="n">
        <v>3.34</v>
      </c>
      <c r="H40" s="23"/>
      <c r="I40" s="23"/>
    </row>
    <row r="41" customFormat="false" ht="12.8" hidden="false" customHeight="false" outlineLevel="0" collapsed="false">
      <c r="A41" s="0"/>
      <c r="C41" s="0"/>
      <c r="D41" s="0"/>
      <c r="E41" s="0"/>
      <c r="F41" s="0"/>
      <c r="G41" s="0"/>
      <c r="H41" s="0"/>
    </row>
    <row r="42" customFormat="false" ht="12.8" hidden="false" customHeight="false" outlineLevel="0" collapsed="false">
      <c r="A42" s="0"/>
      <c r="C42" s="0"/>
      <c r="D42" s="0"/>
      <c r="E42" s="0"/>
      <c r="F42" s="0"/>
      <c r="G42" s="0"/>
      <c r="H42" s="0"/>
    </row>
    <row r="43" s="7" customFormat="true" ht="12.8" hidden="false" customHeight="false" outlineLevel="0" collapsed="false">
      <c r="A43" s="8"/>
      <c r="B43" s="2"/>
      <c r="C43" s="8"/>
      <c r="D43" s="8"/>
      <c r="E43" s="8"/>
      <c r="F43" s="8"/>
      <c r="G43" s="8"/>
      <c r="H43" s="8"/>
    </row>
    <row r="44" s="7" customFormat="true" ht="12.8" hidden="false" customHeight="false" outlineLevel="0" collapsed="false">
      <c r="A44" s="8"/>
      <c r="B44" s="2"/>
      <c r="C44" s="8"/>
      <c r="D44" s="8"/>
      <c r="E44" s="8"/>
      <c r="F44" s="8"/>
      <c r="G44" s="8"/>
      <c r="H44" s="8"/>
    </row>
    <row r="45" s="7" customFormat="true" ht="12.8" hidden="false" customHeight="false" outlineLevel="0" collapsed="false">
      <c r="A45" s="8"/>
      <c r="B45" s="2"/>
      <c r="C45" s="8"/>
      <c r="D45" s="8"/>
      <c r="E45" s="8"/>
      <c r="F45" s="8"/>
      <c r="G45" s="8"/>
      <c r="H45" s="8"/>
    </row>
    <row r="46" s="7" customFormat="true" ht="12.8" hidden="false" customHeight="false" outlineLevel="0" collapsed="false">
      <c r="A46" s="8"/>
      <c r="B46" s="2"/>
      <c r="C46" s="8"/>
      <c r="D46" s="8"/>
      <c r="E46" s="8"/>
      <c r="F46" s="8"/>
      <c r="G46" s="8"/>
      <c r="H46" s="8"/>
    </row>
    <row r="47" s="7" customFormat="true" ht="12.8" hidden="false" customHeight="false" outlineLevel="0" collapsed="false">
      <c r="A47" s="8"/>
      <c r="B47" s="2"/>
      <c r="C47" s="8"/>
      <c r="D47" s="8"/>
      <c r="E47" s="8"/>
      <c r="F47" s="8"/>
      <c r="G47" s="8"/>
      <c r="H47" s="8"/>
    </row>
    <row r="48" s="7" customFormat="true" ht="12.8" hidden="false" customHeight="false" outlineLevel="0" collapsed="false">
      <c r="A48" s="8"/>
      <c r="B48" s="2"/>
      <c r="C48" s="8"/>
      <c r="D48" s="8"/>
      <c r="E48" s="8"/>
      <c r="F48" s="8"/>
      <c r="G48" s="8"/>
      <c r="H48" s="8"/>
    </row>
    <row r="49" s="7" customFormat="true" ht="12.8" hidden="false" customHeight="false" outlineLevel="0" collapsed="false">
      <c r="A49" s="8"/>
      <c r="B49" s="2"/>
      <c r="C49" s="8"/>
      <c r="D49" s="8"/>
      <c r="E49" s="8"/>
      <c r="F49" s="8"/>
      <c r="G49" s="8"/>
      <c r="H49" s="8"/>
    </row>
    <row r="50" s="7" customFormat="true" ht="12.8" hidden="false" customHeight="false" outlineLevel="0" collapsed="false">
      <c r="A50" s="8"/>
      <c r="B50" s="2"/>
      <c r="C50" s="8"/>
      <c r="D50" s="8"/>
      <c r="E50" s="8"/>
      <c r="F50" s="8"/>
      <c r="G50" s="8"/>
      <c r="H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2021-01-09T13:39:57Z</dcterms:modified>
  <cp:revision>340</cp:revision>
  <dc:subject/>
  <dc:title/>
</cp:coreProperties>
</file>