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<sst xmlns="http://schemas.openxmlformats.org/spreadsheetml/2006/main" count="39" uniqueCount="39">
  <si>
    <t xml:space="preserve">Год</t>
  </si>
  <si>
    <t xml:space="preserve">Выручка</t>
  </si>
  <si>
    <t xml:space="preserve">Себестоимость</t>
  </si>
  <si>
    <t xml:space="preserve">Валовая прибыль</t>
  </si>
  <si>
    <t xml:space="preserve">Операционная прибыль</t>
  </si>
  <si>
    <t xml:space="preserve">Прибыль до налогообложения</t>
  </si>
  <si>
    <t xml:space="preserve">Налог на прибыль</t>
  </si>
  <si>
    <t xml:space="preserve">Чистая прибыль</t>
  </si>
  <si>
    <t xml:space="preserve">Внеоборотные активы</t>
  </si>
  <si>
    <t xml:space="preserve">Оборотные активы</t>
  </si>
  <si>
    <t xml:space="preserve">Активы</t>
  </si>
  <si>
    <t xml:space="preserve">Капитал</t>
  </si>
  <si>
    <t xml:space="preserve">Долгосрочные обязательства</t>
  </si>
  <si>
    <t xml:space="preserve">Краткосрочные обязательства</t>
  </si>
  <si>
    <t xml:space="preserve">Обязательства</t>
  </si>
  <si>
    <t xml:space="preserve">Пассивы</t>
  </si>
  <si>
    <t xml:space="preserve">Налог на прибыль, %</t>
  </si>
  <si>
    <t xml:space="preserve">Амортизация</t>
  </si>
  <si>
    <t xml:space="preserve">Capex</t>
  </si>
  <si>
    <t xml:space="preserve">Оборотный капитал</t>
  </si>
  <si>
    <t xml:space="preserve">Изменение в оборотном капитале</t>
  </si>
  <si>
    <t xml:space="preserve">FCF</t>
  </si>
  <si>
    <t xml:space="preserve">Количество акций</t>
  </si>
  <si>
    <t xml:space="preserve">Цена акции</t>
  </si>
  <si>
    <t xml:space="preserve">Капитализация</t>
  </si>
  <si>
    <t xml:space="preserve">Долгосрочные кредиты</t>
  </si>
  <si>
    <t xml:space="preserve">Краткосрочные кредиты</t>
  </si>
  <si>
    <t xml:space="preserve">Долг</t>
  </si>
  <si>
    <t xml:space="preserve">Cash</t>
  </si>
  <si>
    <t xml:space="preserve">Чистый долг</t>
  </si>
  <si>
    <t xml:space="preserve">EV</t>
  </si>
  <si>
    <t xml:space="preserve">EBITDA</t>
  </si>
  <si>
    <t xml:space="preserve">EV/EBITDA</t>
  </si>
  <si>
    <t xml:space="preserve">EV/S</t>
  </si>
  <si>
    <t xml:space="preserve">P/E</t>
  </si>
  <si>
    <t xml:space="preserve">P/S</t>
  </si>
  <si>
    <t xml:space="preserve">Debt/EBITDA</t>
  </si>
  <si>
    <t xml:space="preserve">ROA</t>
  </si>
  <si>
    <t xml:space="preserve">Дивиденды на акцию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</si>
</sst>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\ [$₽-419];[RED]\-#,##0\ [$₽-419]"/>
    <numFmt numFmtId="167" formatCode="0.00%"/>
    <numFmt numFmtId="168" formatCode="#,##0"/>
    <numFmt numFmtId="169" formatCode="#,##0.00"/>
    <numFmt numFmtId="170" formatCode="#,##0.00\ [$₽-419];[RED]\-#,##0.00\ [$₽-419]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Mang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оловок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24" activeCellId="0" sqref="B2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33.57"/>
    <col collapsed="false" customWidth="true" hidden="false" outlineLevel="0" max="8" min="2" style="2" width="19.71"/>
  </cols>
  <sheetData>
    <row r="1" s="5" customFormat="true" ht="12.8" hidden="false" customHeight="false" outlineLevel="0" collapsed="false">
      <c r="A1" s="3" t="s">
        <v>0</v>
      </c>
      <c r="B1" s="4" t="n">
        <v>2019</v>
      </c>
      <c r="C1" s="4" t="n">
        <v>2018</v>
      </c>
      <c r="D1" s="4" t="n">
        <v>2017</v>
      </c>
      <c r="E1" s="4" t="n">
        <v>2016</v>
      </c>
      <c r="F1" s="4" t="n">
        <v>2015</v>
      </c>
      <c r="G1" s="4" t="n">
        <v>2014</v>
      </c>
      <c r="H1" s="4"/>
    </row>
    <row r="2" s="7" customFormat="true" ht="12.8" hidden="false" customHeight="false" outlineLevel="0" collapsed="false">
      <c r="A2" s="1" t="s">
        <v>1</v>
      </c>
      <c r="B2" s="6" t="n">
        <v>248125000000</v>
      </c>
      <c r="C2" s="6" t="n">
        <v>233312000000</v>
      </c>
      <c r="D2" s="6" t="n">
        <v>181351000000</v>
      </c>
      <c r="E2" s="6" t="n">
        <v>187742000000</v>
      </c>
      <c r="F2" s="6" t="n">
        <v>189732000000</v>
      </c>
      <c r="G2" s="6" t="n">
        <v>123124000000</v>
      </c>
      <c r="H2" s="6"/>
    </row>
    <row r="3" s="7" customFormat="true" ht="12.8" hidden="false" customHeight="false" outlineLevel="0" collapsed="false">
      <c r="A3" s="1" t="s">
        <v>2</v>
      </c>
      <c r="B3" s="6" t="n">
        <v>136224000000</v>
      </c>
      <c r="C3" s="6" t="n">
        <v>124008000000</v>
      </c>
      <c r="D3" s="6" t="n">
        <v>101429000000</v>
      </c>
      <c r="E3" s="6" t="n">
        <v>88044000000</v>
      </c>
      <c r="F3" s="6" t="n">
        <v>83064000000</v>
      </c>
      <c r="G3" s="6" t="n">
        <v>67467000000</v>
      </c>
      <c r="H3" s="6"/>
    </row>
    <row r="4" s="10" customFormat="true" ht="12.8" hidden="false" customHeight="false" outlineLevel="0" collapsed="false">
      <c r="A4" s="8" t="s">
        <v>3</v>
      </c>
      <c r="B4" s="9" t="n">
        <f aca="false">B2-B3</f>
        <v>111901000000</v>
      </c>
      <c r="C4" s="9" t="n">
        <f aca="false">C2-C3</f>
        <v>109304000000</v>
      </c>
      <c r="D4" s="9" t="n">
        <f aca="false">D2-D3</f>
        <v>79922000000</v>
      </c>
      <c r="E4" s="9" t="n">
        <f aca="false">E2-E3</f>
        <v>99698000000</v>
      </c>
      <c r="F4" s="9" t="n">
        <f aca="false">F2-F3</f>
        <v>106668000000</v>
      </c>
      <c r="G4" s="9" t="n">
        <f aca="false">G2-G3</f>
        <v>55657000000</v>
      </c>
      <c r="H4" s="9"/>
    </row>
    <row r="5" s="7" customFormat="true" ht="12.8" hidden="false" customHeight="false" outlineLevel="0" collapsed="false">
      <c r="A5" s="1" t="s">
        <v>4</v>
      </c>
      <c r="B5" s="6" t="n">
        <v>51651000000</v>
      </c>
      <c r="C5" s="6" t="n">
        <v>53997000000</v>
      </c>
      <c r="D5" s="6" t="n">
        <v>35979000000</v>
      </c>
      <c r="E5" s="6" t="n">
        <v>61598000000</v>
      </c>
      <c r="F5" s="6" t="n">
        <v>73331000000</v>
      </c>
      <c r="G5" s="6" t="n">
        <v>29596000000</v>
      </c>
      <c r="H5" s="6"/>
    </row>
    <row r="6" s="7" customFormat="true" ht="12.8" hidden="false" customHeight="false" outlineLevel="0" collapsed="false">
      <c r="A6" s="1" t="s">
        <v>5</v>
      </c>
      <c r="B6" s="6" t="n">
        <v>61184000000</v>
      </c>
      <c r="C6" s="6" t="n">
        <v>28110000000</v>
      </c>
      <c r="D6" s="6" t="n">
        <v>34042000000</v>
      </c>
      <c r="E6" s="6" t="n">
        <v>74927000000</v>
      </c>
      <c r="F6" s="6" t="n">
        <v>46223000000</v>
      </c>
      <c r="G6" s="6" t="n">
        <v>-15429000000</v>
      </c>
      <c r="H6" s="6"/>
    </row>
    <row r="7" s="7" customFormat="true" ht="12.8" hidden="false" customHeight="false" outlineLevel="0" collapsed="false">
      <c r="A7" s="1" t="s">
        <v>6</v>
      </c>
      <c r="B7" s="6" t="n">
        <v>11776000000</v>
      </c>
      <c r="C7" s="6" t="n">
        <v>5975000000</v>
      </c>
      <c r="D7" s="6" t="n">
        <v>8711000000</v>
      </c>
      <c r="E7" s="6" t="n">
        <v>15041000000</v>
      </c>
      <c r="F7" s="6" t="n">
        <v>9787000000</v>
      </c>
      <c r="G7" s="6" t="n">
        <v>-2034000000</v>
      </c>
      <c r="H7" s="6"/>
    </row>
    <row r="8" s="10" customFormat="true" ht="12.8" hidden="false" customHeight="false" outlineLevel="0" collapsed="false">
      <c r="A8" s="8" t="s">
        <v>7</v>
      </c>
      <c r="B8" s="9" t="n">
        <f aca="false">B6-B7</f>
        <v>49408000000</v>
      </c>
      <c r="C8" s="9" t="n">
        <f aca="false">C6-C7</f>
        <v>22135000000</v>
      </c>
      <c r="D8" s="9" t="n">
        <f aca="false">D6-D7</f>
        <v>25331000000</v>
      </c>
      <c r="E8" s="9" t="n">
        <f aca="false">E6-E7</f>
        <v>59886000000</v>
      </c>
      <c r="F8" s="9" t="n">
        <f aca="false">F6-F7</f>
        <v>36436000000</v>
      </c>
      <c r="G8" s="9" t="n">
        <f aca="false">G6-G7</f>
        <v>-13395000000</v>
      </c>
      <c r="H8" s="9"/>
    </row>
    <row r="9" s="7" customFormat="true" ht="12.8" hidden="false" customHeight="false" outlineLevel="0" collapsed="false">
      <c r="A9" s="1" t="s">
        <v>8</v>
      </c>
      <c r="B9" s="6" t="n">
        <v>233668000000</v>
      </c>
      <c r="C9" s="6" t="n">
        <v>208694000000</v>
      </c>
      <c r="D9" s="6" t="n">
        <v>187515000000</v>
      </c>
      <c r="E9" s="6" t="n">
        <v>168714000000</v>
      </c>
      <c r="F9" s="6" t="n">
        <v>138475000000</v>
      </c>
      <c r="G9" s="6" t="n">
        <v>112817000000</v>
      </c>
      <c r="H9" s="6"/>
    </row>
    <row r="10" s="7" customFormat="true" ht="12.8" hidden="false" customHeight="false" outlineLevel="0" collapsed="false">
      <c r="A10" s="1" t="s">
        <v>9</v>
      </c>
      <c r="B10" s="6" t="n">
        <v>68953000000</v>
      </c>
      <c r="C10" s="6" t="n">
        <v>77529000000</v>
      </c>
      <c r="D10" s="6" t="n">
        <v>64115000000</v>
      </c>
      <c r="E10" s="6" t="n">
        <v>60490000000</v>
      </c>
      <c r="F10" s="6" t="n">
        <v>78027000000</v>
      </c>
      <c r="G10" s="6" t="n">
        <v>66838000000</v>
      </c>
      <c r="H10" s="6"/>
    </row>
    <row r="11" s="10" customFormat="true" ht="12.8" hidden="false" customHeight="false" outlineLevel="0" collapsed="false">
      <c r="A11" s="8" t="s">
        <v>10</v>
      </c>
      <c r="B11" s="9" t="n">
        <f aca="false">B9+B10</f>
        <v>302621000000</v>
      </c>
      <c r="C11" s="9" t="n">
        <f aca="false">C9+C10</f>
        <v>286223000000</v>
      </c>
      <c r="D11" s="9" t="n">
        <f aca="false">D9+D10</f>
        <v>251630000000</v>
      </c>
      <c r="E11" s="9" t="n">
        <f aca="false">E9+E10</f>
        <v>229204000000</v>
      </c>
      <c r="F11" s="9" t="n">
        <f aca="false">F9+F10</f>
        <v>216502000000</v>
      </c>
      <c r="G11" s="9" t="n">
        <f aca="false">G9+G10</f>
        <v>179655000000</v>
      </c>
      <c r="H11" s="9"/>
    </row>
    <row r="12" s="7" customFormat="true" ht="12.8" hidden="false" customHeight="false" outlineLevel="0" collapsed="false">
      <c r="A12" s="1" t="s">
        <v>11</v>
      </c>
      <c r="B12" s="6" t="n">
        <v>125637000000</v>
      </c>
      <c r="C12" s="6" t="n">
        <v>109821000000</v>
      </c>
      <c r="D12" s="6" t="n">
        <v>98242000000</v>
      </c>
      <c r="E12" s="6" t="n">
        <v>88421000000</v>
      </c>
      <c r="F12" s="6" t="n">
        <v>60198000000</v>
      </c>
      <c r="G12" s="6" t="n">
        <v>35981000000</v>
      </c>
      <c r="H12" s="6"/>
    </row>
    <row r="13" s="7" customFormat="true" ht="12.8" hidden="false" customHeight="false" outlineLevel="0" collapsed="false">
      <c r="A13" s="1" t="s">
        <v>12</v>
      </c>
      <c r="B13" s="6" t="n">
        <v>112572000000</v>
      </c>
      <c r="C13" s="6" t="n">
        <v>132906000000</v>
      </c>
      <c r="D13" s="6" t="n">
        <v>86398000000</v>
      </c>
      <c r="E13" s="6" t="n">
        <v>103606000000</v>
      </c>
      <c r="F13" s="6" t="n">
        <v>109666000000</v>
      </c>
      <c r="G13" s="6" t="n">
        <v>95573000000</v>
      </c>
      <c r="H13" s="6"/>
    </row>
    <row r="14" s="7" customFormat="true" ht="12.8" hidden="false" customHeight="false" outlineLevel="0" collapsed="false">
      <c r="A14" s="1" t="s">
        <v>13</v>
      </c>
      <c r="B14" s="6" t="n">
        <v>64412000000</v>
      </c>
      <c r="C14" s="6" t="n">
        <v>43496000000</v>
      </c>
      <c r="D14" s="6" t="n">
        <v>66990000000</v>
      </c>
      <c r="E14" s="6" t="n">
        <v>37177000000</v>
      </c>
      <c r="F14" s="6" t="n">
        <v>46638000000</v>
      </c>
      <c r="G14" s="6" t="n">
        <v>48101000000</v>
      </c>
      <c r="H14" s="6"/>
    </row>
    <row r="15" s="10" customFormat="true" ht="12.8" hidden="false" customHeight="false" outlineLevel="0" collapsed="false">
      <c r="A15" s="8" t="s">
        <v>14</v>
      </c>
      <c r="B15" s="9" t="n">
        <f aca="false">B13+B14</f>
        <v>176984000000</v>
      </c>
      <c r="C15" s="9" t="n">
        <f aca="false">C13+C14</f>
        <v>176402000000</v>
      </c>
      <c r="D15" s="9" t="n">
        <f aca="false">D13+D14</f>
        <v>153388000000</v>
      </c>
      <c r="E15" s="9" t="n">
        <f aca="false">E13+E14</f>
        <v>140783000000</v>
      </c>
      <c r="F15" s="9" t="n">
        <f aca="false">F13+F14</f>
        <v>156304000000</v>
      </c>
      <c r="G15" s="9" t="n">
        <f aca="false">G13+G14</f>
        <v>143674000000</v>
      </c>
      <c r="H15" s="9"/>
    </row>
    <row r="16" s="10" customFormat="true" ht="12.8" hidden="false" customHeight="false" outlineLevel="0" collapsed="false">
      <c r="A16" s="8" t="s">
        <v>15</v>
      </c>
      <c r="B16" s="9" t="n">
        <f aca="false">B15+B12</f>
        <v>302621000000</v>
      </c>
      <c r="C16" s="9" t="n">
        <f aca="false">C15+C12</f>
        <v>286223000000</v>
      </c>
      <c r="D16" s="9" t="n">
        <f aca="false">D15+D12</f>
        <v>251630000000</v>
      </c>
      <c r="E16" s="9" t="n">
        <f aca="false">E15+E12</f>
        <v>229204000000</v>
      </c>
      <c r="F16" s="9" t="n">
        <f aca="false">F15+F12</f>
        <v>216502000000</v>
      </c>
      <c r="G16" s="9" t="n">
        <f aca="false">G15+G12</f>
        <v>179655000000</v>
      </c>
      <c r="H16" s="9"/>
    </row>
    <row r="17" s="10" customFormat="true" ht="12.8" hidden="false" customHeight="false" outlineLevel="0" collapsed="false">
      <c r="A17" s="8" t="s">
        <v>16</v>
      </c>
      <c r="B17" s="11" t="n">
        <f aca="false">B7/B6</f>
        <v>0.192468619246862</v>
      </c>
      <c r="C17" s="11" t="n">
        <f aca="false">C7/C6</f>
        <v>0.212557808609036</v>
      </c>
      <c r="D17" s="11" t="n">
        <f aca="false">D7/D6</f>
        <v>0.255889783208977</v>
      </c>
      <c r="E17" s="11" t="n">
        <f aca="false">E7/E6</f>
        <v>0.200742055600785</v>
      </c>
      <c r="F17" s="11" t="n">
        <f aca="false">F7/F6</f>
        <v>0.211734417930468</v>
      </c>
      <c r="G17" s="11" t="n">
        <f aca="false">G7/G6</f>
        <v>0.131829671398017</v>
      </c>
      <c r="H17" s="11"/>
    </row>
    <row r="18" s="7" customFormat="true" ht="12.8" hidden="false" customHeight="false" outlineLevel="0" collapsed="false">
      <c r="A18" s="1" t="s">
        <v>17</v>
      </c>
      <c r="B18" s="6" t="n">
        <v>23931000000</v>
      </c>
      <c r="C18" s="6" t="n">
        <v>20911000000</v>
      </c>
      <c r="D18" s="6" t="n">
        <v>15284000000</v>
      </c>
      <c r="E18" s="6" t="n">
        <v>10767000000</v>
      </c>
      <c r="F18" s="6" t="n">
        <v>9133000000</v>
      </c>
      <c r="G18" s="6" t="n">
        <v>8013000000</v>
      </c>
      <c r="H18" s="6"/>
    </row>
    <row r="19" s="7" customFormat="true" ht="12.8" hidden="false" customHeight="false" outlineLevel="0" collapsed="false">
      <c r="A19" s="1" t="s">
        <v>18</v>
      </c>
      <c r="B19" s="6" t="n">
        <v>42656000000</v>
      </c>
      <c r="C19" s="6" t="n">
        <v>38416000000</v>
      </c>
      <c r="D19" s="6" t="n">
        <v>35918000000</v>
      </c>
      <c r="E19" s="6" t="n">
        <v>40246000000</v>
      </c>
      <c r="F19" s="6" t="n">
        <f aca="false">(118+42550)*1000000</f>
        <v>42668000000</v>
      </c>
      <c r="G19" s="6" t="n">
        <f aca="false">160000000+20549000000</f>
        <v>20709000000</v>
      </c>
      <c r="H19" s="6"/>
    </row>
    <row r="20" s="10" customFormat="true" ht="12.8" hidden="false" customHeight="false" outlineLevel="0" collapsed="false">
      <c r="A20" s="8" t="s">
        <v>19</v>
      </c>
      <c r="B20" s="9" t="n">
        <f aca="false">B10-B14</f>
        <v>4541000000</v>
      </c>
      <c r="C20" s="9" t="n">
        <f aca="false">C10-C14</f>
        <v>34033000000</v>
      </c>
      <c r="D20" s="9" t="n">
        <f aca="false">D10-D14</f>
        <v>-2875000000</v>
      </c>
      <c r="E20" s="9" t="n">
        <f aca="false">E10-E14</f>
        <v>23313000000</v>
      </c>
      <c r="F20" s="9" t="n">
        <f aca="false">F10-F14</f>
        <v>31389000000</v>
      </c>
      <c r="G20" s="9" t="n">
        <f aca="false">G10-G14</f>
        <v>18737000000</v>
      </c>
      <c r="H20" s="9"/>
    </row>
    <row r="21" s="10" customFormat="true" ht="12.8" hidden="false" customHeight="false" outlineLevel="0" collapsed="false">
      <c r="A21" s="8" t="s">
        <v>20</v>
      </c>
      <c r="B21" s="9" t="n">
        <f aca="false">B20-C20</f>
        <v>-29492000000</v>
      </c>
      <c r="C21" s="9" t="n">
        <f aca="false">C20-D20</f>
        <v>36908000000</v>
      </c>
      <c r="D21" s="9" t="n">
        <f aca="false">D20-E20</f>
        <v>-26188000000</v>
      </c>
      <c r="E21" s="9" t="n">
        <f aca="false">E20-F20</f>
        <v>-8076000000</v>
      </c>
      <c r="F21" s="9" t="n">
        <f aca="false">F20-G20</f>
        <v>12652000000</v>
      </c>
      <c r="G21" s="9" t="n">
        <f aca="false">G20-H20</f>
        <v>18737000000</v>
      </c>
      <c r="H21" s="9"/>
    </row>
    <row r="22" s="10" customFormat="true" ht="12.8" hidden="false" customHeight="false" outlineLevel="0" collapsed="false">
      <c r="A22" s="8" t="s">
        <v>21</v>
      </c>
      <c r="B22" s="9" t="n">
        <f aca="false">B5*(1-B17)+B18-B19-B21</f>
        <v>52476803347.2803</v>
      </c>
      <c r="C22" s="9" t="n">
        <f aca="false">C5*(1-C17)+C18-C19-C21</f>
        <v>-11893483991.4621</v>
      </c>
      <c r="D22" s="9" t="n">
        <f aca="false">D5*(1-D17)+D18-D19-D21</f>
        <v>32326341489.9242</v>
      </c>
      <c r="E22" s="9" t="n">
        <f aca="false">E5*(1-E17)+E18-E19-E21</f>
        <v>27829690859.1029</v>
      </c>
      <c r="F22" s="9" t="n">
        <f aca="false">F5*(1-F17)+F18-F19-F21</f>
        <v>11617303398.7409</v>
      </c>
      <c r="G22" s="9"/>
      <c r="H22" s="9"/>
    </row>
    <row r="23" s="14" customFormat="true" ht="12.8" hidden="false" customHeight="false" outlineLevel="0" collapsed="false">
      <c r="A23" s="1" t="s">
        <v>22</v>
      </c>
      <c r="B23" s="12" t="n">
        <v>129500000</v>
      </c>
      <c r="C23" s="12" t="n">
        <v>129500000</v>
      </c>
      <c r="D23" s="12" t="n">
        <v>129500000</v>
      </c>
      <c r="E23" s="12" t="n">
        <v>129500000</v>
      </c>
      <c r="F23" s="12" t="n">
        <v>129500000</v>
      </c>
      <c r="G23" s="12" t="n">
        <v>129500000</v>
      </c>
      <c r="H23" s="12"/>
      <c r="I23" s="13"/>
      <c r="J23" s="13"/>
    </row>
    <row r="24" s="7" customFormat="true" ht="12.8" hidden="false" customHeight="false" outlineLevel="0" collapsed="false">
      <c r="A24" s="1" t="s">
        <v>23</v>
      </c>
      <c r="B24" s="6" t="n">
        <v>2437</v>
      </c>
      <c r="C24" s="6" t="n">
        <v>2579</v>
      </c>
      <c r="D24" s="6" t="n">
        <v>2444</v>
      </c>
      <c r="E24" s="6" t="n">
        <v>2720</v>
      </c>
      <c r="F24" s="6" t="n">
        <v>2733</v>
      </c>
      <c r="G24" s="6" t="n">
        <v>2276</v>
      </c>
      <c r="H24" s="6"/>
    </row>
    <row r="25" s="10" customFormat="true" ht="12.8" hidden="false" customHeight="false" outlineLevel="0" collapsed="false">
      <c r="A25" s="8" t="s">
        <v>24</v>
      </c>
      <c r="B25" s="9" t="n">
        <f aca="false">B23*B24</f>
        <v>315591500000</v>
      </c>
      <c r="C25" s="9" t="n">
        <f aca="false">C23*C24</f>
        <v>333980500000</v>
      </c>
      <c r="D25" s="9" t="n">
        <f aca="false">D23*D24</f>
        <v>316498000000</v>
      </c>
      <c r="E25" s="9" t="n">
        <f aca="false">E23*E24</f>
        <v>352240000000</v>
      </c>
      <c r="F25" s="9" t="n">
        <f aca="false">F23*F24</f>
        <v>353923500000</v>
      </c>
      <c r="G25" s="9" t="n">
        <f aca="false">G23*G24</f>
        <v>294742000000</v>
      </c>
      <c r="H25" s="9"/>
    </row>
    <row r="26" s="7" customFormat="true" ht="12.8" hidden="false" customHeight="false" outlineLevel="0" collapsed="false">
      <c r="A26" s="1" t="s">
        <v>25</v>
      </c>
      <c r="B26" s="6" t="n">
        <v>96736000000</v>
      </c>
      <c r="C26" s="6" t="n">
        <v>122877000000</v>
      </c>
      <c r="D26" s="6" t="n">
        <v>76530000000</v>
      </c>
      <c r="E26" s="6" t="n">
        <v>96409000000</v>
      </c>
      <c r="F26" s="6" t="n">
        <v>105565000000</v>
      </c>
      <c r="G26" s="6" t="n">
        <v>93002000000</v>
      </c>
      <c r="H26" s="6"/>
    </row>
    <row r="27" s="7" customFormat="true" ht="12.8" hidden="false" customHeight="false" outlineLevel="0" collapsed="false">
      <c r="A27" s="1" t="s">
        <v>26</v>
      </c>
      <c r="B27" s="6" t="n">
        <v>36839000000</v>
      </c>
      <c r="C27" s="6" t="n">
        <v>20679000000</v>
      </c>
      <c r="D27" s="6" t="n">
        <v>44025000000</v>
      </c>
      <c r="E27" s="6" t="n">
        <v>12457000000</v>
      </c>
      <c r="F27" s="6" t="n">
        <v>28947000000</v>
      </c>
      <c r="G27" s="6" t="n">
        <v>30822000000</v>
      </c>
      <c r="H27" s="6"/>
    </row>
    <row r="28" s="10" customFormat="true" ht="12.8" hidden="false" customHeight="false" outlineLevel="0" collapsed="false">
      <c r="A28" s="8" t="s">
        <v>27</v>
      </c>
      <c r="B28" s="9" t="n">
        <f aca="false">B26+B27</f>
        <v>133575000000</v>
      </c>
      <c r="C28" s="9" t="n">
        <f aca="false">C26+C27</f>
        <v>143556000000</v>
      </c>
      <c r="D28" s="9" t="n">
        <f aca="false">D26+D27</f>
        <v>120555000000</v>
      </c>
      <c r="E28" s="9" t="n">
        <f aca="false">E26+E27</f>
        <v>108866000000</v>
      </c>
      <c r="F28" s="9" t="n">
        <f aca="false">F26+F27</f>
        <v>134512000000</v>
      </c>
      <c r="G28" s="9" t="n">
        <f aca="false">G26+G27</f>
        <v>123824000000</v>
      </c>
      <c r="H28" s="9"/>
    </row>
    <row r="29" s="7" customFormat="true" ht="12.8" hidden="false" customHeight="false" outlineLevel="0" collapsed="false">
      <c r="A29" s="1" t="s">
        <v>28</v>
      </c>
      <c r="B29" s="6" t="n">
        <v>8236000000</v>
      </c>
      <c r="C29" s="6" t="n">
        <v>9320000000</v>
      </c>
      <c r="D29" s="6" t="n">
        <v>2691000000</v>
      </c>
      <c r="E29" s="6" t="n">
        <v>7261000000</v>
      </c>
      <c r="F29" s="6" t="n">
        <v>29347000000</v>
      </c>
      <c r="G29" s="6" t="n">
        <v>30687000000</v>
      </c>
      <c r="H29" s="6"/>
    </row>
    <row r="30" s="10" customFormat="true" ht="12.8" hidden="false" customHeight="false" outlineLevel="0" collapsed="false">
      <c r="A30" s="8" t="s">
        <v>29</v>
      </c>
      <c r="B30" s="9" t="n">
        <f aca="false">B28-B29</f>
        <v>125339000000</v>
      </c>
      <c r="C30" s="9" t="n">
        <f aca="false">C28-C29</f>
        <v>134236000000</v>
      </c>
      <c r="D30" s="9" t="n">
        <f aca="false">D28-D29</f>
        <v>117864000000</v>
      </c>
      <c r="E30" s="9" t="n">
        <f aca="false">E28-E29</f>
        <v>101605000000</v>
      </c>
      <c r="F30" s="9" t="n">
        <f aca="false">F28-F29</f>
        <v>105165000000</v>
      </c>
      <c r="G30" s="9" t="n">
        <f aca="false">G28-G29</f>
        <v>93137000000</v>
      </c>
      <c r="H30" s="9"/>
    </row>
    <row r="31" s="10" customFormat="true" ht="12.8" hidden="false" customHeight="false" outlineLevel="0" collapsed="false">
      <c r="A31" s="8" t="s">
        <v>30</v>
      </c>
      <c r="B31" s="9" t="n">
        <f aca="false">B25+B30</f>
        <v>440930500000</v>
      </c>
      <c r="C31" s="9" t="n">
        <f aca="false">C25+C30</f>
        <v>468216500000</v>
      </c>
      <c r="D31" s="9" t="n">
        <f aca="false">D25+D30</f>
        <v>434362000000</v>
      </c>
      <c r="E31" s="9" t="n">
        <f aca="false">E25+E30</f>
        <v>453845000000</v>
      </c>
      <c r="F31" s="9" t="n">
        <f aca="false">F25+F30</f>
        <v>459088500000</v>
      </c>
      <c r="G31" s="9" t="n">
        <f aca="false">G25+G30</f>
        <v>387879000000</v>
      </c>
      <c r="H31" s="9"/>
    </row>
    <row r="32" s="10" customFormat="true" ht="12.8" hidden="false" customHeight="false" outlineLevel="0" collapsed="false">
      <c r="A32" s="8" t="s">
        <v>31</v>
      </c>
      <c r="B32" s="9" t="n">
        <f aca="false">B5+B18</f>
        <v>75582000000</v>
      </c>
      <c r="C32" s="9" t="n">
        <f aca="false">C5+C18</f>
        <v>74908000000</v>
      </c>
      <c r="D32" s="9" t="n">
        <f aca="false">D5+D18</f>
        <v>51263000000</v>
      </c>
      <c r="E32" s="9" t="n">
        <f aca="false">E5+E18</f>
        <v>72365000000</v>
      </c>
      <c r="F32" s="9" t="n">
        <f aca="false">F5+F18</f>
        <v>82464000000</v>
      </c>
      <c r="G32" s="9" t="n">
        <f aca="false">G5+G18</f>
        <v>37609000000</v>
      </c>
      <c r="H32" s="9"/>
    </row>
    <row r="33" s="16" customFormat="true" ht="12.8" hidden="false" customHeight="false" outlineLevel="0" collapsed="false">
      <c r="A33" s="8" t="s">
        <v>32</v>
      </c>
      <c r="B33" s="15" t="n">
        <f aca="false">B31/B32</f>
        <v>5.83380302188352</v>
      </c>
      <c r="C33" s="15" t="n">
        <f aca="false">C31/C32</f>
        <v>6.25055401292252</v>
      </c>
      <c r="D33" s="15" t="n">
        <f aca="false">D31/D32</f>
        <v>8.47320679632484</v>
      </c>
      <c r="E33" s="15" t="n">
        <f aca="false">E31/E32</f>
        <v>6.27160920334416</v>
      </c>
      <c r="F33" s="15" t="n">
        <f aca="false">F31/F32</f>
        <v>5.56713838766007</v>
      </c>
      <c r="G33" s="15" t="n">
        <f aca="false">G31/G32</f>
        <v>10.313462203196</v>
      </c>
      <c r="H33" s="15"/>
    </row>
    <row r="34" s="16" customFormat="true" ht="12.8" hidden="false" customHeight="false" outlineLevel="0" collapsed="false">
      <c r="A34" s="8" t="s">
        <v>33</v>
      </c>
      <c r="B34" s="15" t="n">
        <f aca="false">B31/B2</f>
        <v>1.77704987405542</v>
      </c>
      <c r="C34" s="15" t="n">
        <f aca="false">C31/C2</f>
        <v>2.00682562405706</v>
      </c>
      <c r="D34" s="15" t="n">
        <f aca="false">D31/D2</f>
        <v>2.39514532591494</v>
      </c>
      <c r="E34" s="15" t="n">
        <f aca="false">E31/E2</f>
        <v>2.41738662632762</v>
      </c>
      <c r="F34" s="15" t="n">
        <f aca="false">F31/F2</f>
        <v>2.4196682689267</v>
      </c>
      <c r="G34" s="15" t="n">
        <f aca="false">G31/G2</f>
        <v>3.15031188070563</v>
      </c>
      <c r="H34" s="15"/>
    </row>
    <row r="35" s="16" customFormat="true" ht="12.8" hidden="false" customHeight="false" outlineLevel="0" collapsed="false">
      <c r="A35" s="8" t="s">
        <v>34</v>
      </c>
      <c r="B35" s="15" t="n">
        <f aca="false">B25/B8</f>
        <v>6.38745749676166</v>
      </c>
      <c r="C35" s="15" t="n">
        <f aca="false">C25/C8</f>
        <v>15.0883442511859</v>
      </c>
      <c r="D35" s="15" t="n">
        <f aca="false">D25/D8</f>
        <v>12.494492913821</v>
      </c>
      <c r="E35" s="15" t="n">
        <f aca="false">E25/E8</f>
        <v>5.88184216678356</v>
      </c>
      <c r="F35" s="15" t="n">
        <f aca="false">F25/F8</f>
        <v>9.71356625315622</v>
      </c>
      <c r="G35" s="15" t="n">
        <f aca="false">G25/G8</f>
        <v>-22.0038820455394</v>
      </c>
      <c r="H35" s="15"/>
    </row>
    <row r="36" s="16" customFormat="true" ht="12.8" hidden="false" customHeight="false" outlineLevel="0" collapsed="false">
      <c r="A36" s="8" t="s">
        <v>35</v>
      </c>
      <c r="B36" s="15" t="n">
        <f aca="false">B25/B2</f>
        <v>1.27190528967254</v>
      </c>
      <c r="C36" s="15" t="n">
        <f aca="false">C25/C2</f>
        <v>1.43147587779454</v>
      </c>
      <c r="D36" s="15" t="n">
        <f aca="false">D25/D2</f>
        <v>1.74522335140143</v>
      </c>
      <c r="E36" s="15" t="n">
        <f aca="false">E25/E2</f>
        <v>1.87619179512309</v>
      </c>
      <c r="F36" s="15" t="n">
        <f aca="false">F25/F2</f>
        <v>1.86538643982038</v>
      </c>
      <c r="G36" s="15" t="n">
        <f aca="false">G25/G2</f>
        <v>2.39386309736526</v>
      </c>
      <c r="H36" s="15"/>
    </row>
    <row r="37" s="18" customFormat="true" ht="12.8" hidden="false" customHeight="false" outlineLevel="0" collapsed="false">
      <c r="A37" s="8" t="s">
        <v>36</v>
      </c>
      <c r="B37" s="15" t="n">
        <f aca="false">B28/B32</f>
        <v>1.76728586171311</v>
      </c>
      <c r="C37" s="15" t="n">
        <f aca="false">C28/C32</f>
        <v>1.91643082180808</v>
      </c>
      <c r="D37" s="15" t="n">
        <f aca="false">D28/D32</f>
        <v>2.35169615512163</v>
      </c>
      <c r="E37" s="15" t="n">
        <f aca="false">E28/E32</f>
        <v>1.5044012989705</v>
      </c>
      <c r="F37" s="15" t="n">
        <f aca="false">F28/F32</f>
        <v>1.63116026387272</v>
      </c>
      <c r="G37" s="15" t="n">
        <f aca="false">G28/G32</f>
        <v>3.29240341407642</v>
      </c>
      <c r="H37" s="17"/>
    </row>
    <row r="38" s="18" customFormat="true" ht="12.8" hidden="false" customHeight="false" outlineLevel="0" collapsed="false">
      <c r="A38" s="8" t="s">
        <v>37</v>
      </c>
      <c r="B38" s="11" t="n">
        <f aca="false">B8/AVERAGE(B11:C11)</f>
        <v>0.167813546542038</v>
      </c>
      <c r="C38" s="11" t="n">
        <f aca="false">C8/AVERAGE(C11:D11)</f>
        <v>0.0823087349145584</v>
      </c>
      <c r="D38" s="11" t="n">
        <f aca="false">D8/AVERAGE(D11:E11)</f>
        <v>0.105362765528228</v>
      </c>
      <c r="E38" s="11" t="n">
        <f aca="false">E8/AVERAGE(E11:F11)</f>
        <v>0.268724226283694</v>
      </c>
      <c r="F38" s="11" t="n">
        <f aca="false">F8/AVERAGE(F11:G11)</f>
        <v>0.183947273429474</v>
      </c>
      <c r="G38" s="11" t="n">
        <f aca="false">G8/AVERAGE(G11:H11)</f>
        <v>-0.0745595725139851</v>
      </c>
      <c r="H38" s="17"/>
    </row>
    <row r="39" s="19" customFormat="true" ht="12.8" hidden="false" customHeight="false" outlineLevel="0" collapsed="false">
      <c r="A39" s="1" t="s">
        <v>38</v>
      </c>
      <c r="B39" s="6" t="n">
        <v>249</v>
      </c>
      <c r="C39" s="6" t="n">
        <v>105</v>
      </c>
      <c r="D39" s="6" t="n">
        <v>114</v>
      </c>
      <c r="E39" s="6" t="n">
        <v>216</v>
      </c>
      <c r="F39" s="6" t="n">
        <v>140</v>
      </c>
      <c r="G39" s="6" t="n">
        <v>44.3</v>
      </c>
      <c r="H39" s="6"/>
      <c r="I39" s="7"/>
      <c r="J39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2020-08-23T18:02:25Z</dcterms:modified>
  <cp:revision>66</cp:revision>
  <dc:subject/>
  <dc:title/>
</cp:coreProperties>
</file>