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활동비">제1작업!$G$5:$G$12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J14" i="1"/>
  <c r="J13" i="1"/>
  <c r="E14" i="1"/>
  <c r="E13" i="1"/>
</calcChain>
</file>

<file path=xl/sharedStrings.xml><?xml version="1.0" encoding="utf-8"?>
<sst xmlns="http://schemas.openxmlformats.org/spreadsheetml/2006/main" count="123" uniqueCount="61">
  <si>
    <t>코드</t>
    <phoneticPr fontId="3" type="noConversion"/>
  </si>
  <si>
    <t>팀명</t>
    <phoneticPr fontId="3" type="noConversion"/>
  </si>
  <si>
    <t>지도교수</t>
    <phoneticPr fontId="3" type="noConversion"/>
  </si>
  <si>
    <t>지원분야</t>
  </si>
  <si>
    <t>지원분야</t>
    <phoneticPr fontId="3" type="noConversion"/>
  </si>
  <si>
    <t>신청일</t>
    <phoneticPr fontId="3" type="noConversion"/>
  </si>
  <si>
    <t>활동비
(단위:원)</t>
    <phoneticPr fontId="3" type="noConversion"/>
  </si>
  <si>
    <t>활동시간</t>
  </si>
  <si>
    <t>활동시간</t>
    <phoneticPr fontId="3" type="noConversion"/>
  </si>
  <si>
    <t>서류심사
담당자</t>
    <phoneticPr fontId="3" type="noConversion"/>
  </si>
  <si>
    <t>문자 발송일</t>
    <phoneticPr fontId="3" type="noConversion"/>
  </si>
  <si>
    <t>E1451</t>
    <phoneticPr fontId="3" type="noConversion"/>
  </si>
  <si>
    <t>H2512</t>
    <phoneticPr fontId="3" type="noConversion"/>
  </si>
  <si>
    <t>C3613</t>
    <phoneticPr fontId="3" type="noConversion"/>
  </si>
  <si>
    <t>E1452</t>
    <phoneticPr fontId="3" type="noConversion"/>
  </si>
  <si>
    <t>H2513</t>
    <phoneticPr fontId="3" type="noConversion"/>
  </si>
  <si>
    <t>E1458</t>
    <phoneticPr fontId="3" type="noConversion"/>
  </si>
  <si>
    <t>H2518</t>
    <phoneticPr fontId="3" type="noConversion"/>
  </si>
  <si>
    <t>C3615</t>
    <phoneticPr fontId="3" type="noConversion"/>
  </si>
  <si>
    <t>교육분야 평균 활동시간</t>
    <phoneticPr fontId="3" type="noConversion"/>
  </si>
  <si>
    <t>문화분야 신청 건수</t>
    <phoneticPr fontId="3" type="noConversion"/>
  </si>
  <si>
    <t>지혜의 샘</t>
  </si>
  <si>
    <t>지혜의 샘</t>
    <phoneticPr fontId="3" type="noConversion"/>
  </si>
  <si>
    <t>사물헬스케어</t>
    <phoneticPr fontId="3" type="noConversion"/>
  </si>
  <si>
    <t>자연힐링</t>
    <phoneticPr fontId="3" type="noConversion"/>
  </si>
  <si>
    <t>메타미래</t>
    <phoneticPr fontId="3" type="noConversion"/>
  </si>
  <si>
    <t>건강자가진단</t>
    <phoneticPr fontId="3" type="noConversion"/>
  </si>
  <si>
    <t>늘탐구</t>
    <phoneticPr fontId="3" type="noConversion"/>
  </si>
  <si>
    <t>코로나19</t>
    <phoneticPr fontId="3" type="noConversion"/>
  </si>
  <si>
    <t>시공담문화</t>
    <phoneticPr fontId="3" type="noConversion"/>
  </si>
  <si>
    <t>이지은</t>
    <phoneticPr fontId="3" type="noConversion"/>
  </si>
  <si>
    <t>박순호</t>
    <phoneticPr fontId="3" type="noConversion"/>
  </si>
  <si>
    <t>김경호</t>
    <phoneticPr fontId="3" type="noConversion"/>
  </si>
  <si>
    <t>정유미</t>
    <phoneticPr fontId="3" type="noConversion"/>
  </si>
  <si>
    <t>손기현</t>
    <phoneticPr fontId="3" type="noConversion"/>
  </si>
  <si>
    <t>김청수</t>
    <phoneticPr fontId="3" type="noConversion"/>
  </si>
  <si>
    <t>서영희</t>
    <phoneticPr fontId="3" type="noConversion"/>
  </si>
  <si>
    <t>장민호</t>
    <phoneticPr fontId="3" type="noConversion"/>
  </si>
  <si>
    <t>교육</t>
  </si>
  <si>
    <t>교육</t>
    <phoneticPr fontId="3" type="noConversion"/>
  </si>
  <si>
    <t>건강</t>
  </si>
  <si>
    <t>건강</t>
    <phoneticPr fontId="3" type="noConversion"/>
  </si>
  <si>
    <t>문화</t>
  </si>
  <si>
    <t>문화</t>
    <phoneticPr fontId="3" type="noConversion"/>
  </si>
  <si>
    <t>교육</t>
    <phoneticPr fontId="3" type="noConversion"/>
  </si>
  <si>
    <t>건강</t>
    <phoneticPr fontId="3" type="noConversion"/>
  </si>
  <si>
    <t>교육</t>
    <phoneticPr fontId="3" type="noConversion"/>
  </si>
  <si>
    <t>건강</t>
    <phoneticPr fontId="3" type="noConversion"/>
  </si>
  <si>
    <t>문화</t>
    <phoneticPr fontId="3" type="noConversion"/>
  </si>
  <si>
    <t>최대 활동비(단위:원)</t>
    <phoneticPr fontId="3" type="noConversion"/>
  </si>
  <si>
    <t>팀명</t>
    <phoneticPr fontId="3" type="noConversion"/>
  </si>
  <si>
    <t>활동시간</t>
    <phoneticPr fontId="3" type="noConversion"/>
  </si>
  <si>
    <t>교육</t>
    <phoneticPr fontId="3" type="noConversion"/>
  </si>
  <si>
    <t>&gt;=190000</t>
    <phoneticPr fontId="3" type="noConversion"/>
  </si>
  <si>
    <t>총합계</t>
  </si>
  <si>
    <t>개수 : 팀명</t>
  </si>
  <si>
    <t>평균 : 활동비</t>
  </si>
  <si>
    <t>1-100</t>
  </si>
  <si>
    <t>101-200</t>
  </si>
  <si>
    <t>201-300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</si>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</sst>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시간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7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41" fontId="2" fillId="0" borderId="3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76" fontId="2" fillId="0" borderId="19" xfId="1" applyNumberFormat="1" applyFont="1" applyFill="1" applyBorder="1" applyAlignment="1">
      <alignment horizontal="right" vertical="center"/>
    </xf>
    <xf numFmtId="176" fontId="2" fillId="0" borderId="20" xfId="1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41" fontId="2" fillId="0" borderId="25" xfId="1" applyFont="1" applyFill="1" applyBorder="1" applyAlignment="1">
      <alignment horizontal="right" vertical="center"/>
    </xf>
    <xf numFmtId="176" fontId="2" fillId="0" borderId="26" xfId="1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시간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교육 및 건강 분야 경진대회 신청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활동시간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4D6-47F1-B06F-6E60D4E2B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지혜의 샘</c:v>
                </c:pt>
                <c:pt idx="1">
                  <c:v>사물헬스케어</c:v>
                </c:pt>
                <c:pt idx="2">
                  <c:v>메타미래</c:v>
                </c:pt>
                <c:pt idx="3">
                  <c:v>건강자가진단</c:v>
                </c:pt>
                <c:pt idx="4">
                  <c:v>늘탐구</c:v>
                </c:pt>
                <c:pt idx="5">
                  <c:v>코로나19</c:v>
                </c:pt>
              </c:strCache>
            </c:strRef>
          </c:cat>
          <c:val>
            <c:numRef>
              <c:f>(제1작업!$H$5,제1작업!$H$6,제1작업!$H$8,제1작업!$H$9,제1작업!$H$10,제1작업!$H$11)</c:f>
              <c:numCache>
                <c:formatCode>#,##0"시간"</c:formatCode>
                <c:ptCount val="6"/>
                <c:pt idx="0">
                  <c:v>152</c:v>
                </c:pt>
                <c:pt idx="1">
                  <c:v>205</c:v>
                </c:pt>
                <c:pt idx="2">
                  <c:v>235</c:v>
                </c:pt>
                <c:pt idx="3">
                  <c:v>170</c:v>
                </c:pt>
                <c:pt idx="4">
                  <c:v>155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6-47F1-B06F-6E60D4E2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5850480"/>
        <c:axId val="425851728"/>
      </c:barChart>
      <c:lineChart>
        <c:grouping val="standard"/>
        <c:varyColors val="0"/>
        <c:ser>
          <c:idx val="0"/>
          <c:order val="0"/>
          <c:tx>
            <c:v>활동비(단위:원)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지혜의 샘</c:v>
                </c:pt>
                <c:pt idx="1">
                  <c:v>사물헬스케어</c:v>
                </c:pt>
                <c:pt idx="2">
                  <c:v>메타미래</c:v>
                </c:pt>
                <c:pt idx="3">
                  <c:v>건강자가진단</c:v>
                </c:pt>
                <c:pt idx="4">
                  <c:v>늘탐구</c:v>
                </c:pt>
                <c:pt idx="5">
                  <c:v>코로나19</c:v>
                </c:pt>
              </c:strCache>
            </c:strRef>
          </c:cat>
          <c:val>
            <c:numRef>
              <c:f>(제1작업!$G$5,제1작업!$G$6,제1작업!$G$8,제1작업!$G$9,제1작업!$G$10,제1작업!$G$11)</c:f>
              <c:numCache>
                <c:formatCode>_(* #,##0_);_(* \(#,##0\);_(* "-"_);_(@_)</c:formatCode>
                <c:ptCount val="6"/>
                <c:pt idx="0">
                  <c:v>55000</c:v>
                </c:pt>
                <c:pt idx="1">
                  <c:v>180000</c:v>
                </c:pt>
                <c:pt idx="2">
                  <c:v>195500</c:v>
                </c:pt>
                <c:pt idx="3">
                  <c:v>178000</c:v>
                </c:pt>
                <c:pt idx="4">
                  <c:v>134000</c:v>
                </c:pt>
                <c:pt idx="5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6-47F1-B06F-6E60D4E2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27248"/>
        <c:axId val="338930160"/>
      </c:lineChart>
      <c:catAx>
        <c:axId val="4258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25851728"/>
        <c:crosses val="autoZero"/>
        <c:auto val="1"/>
        <c:lblAlgn val="ctr"/>
        <c:lblOffset val="100"/>
        <c:noMultiLvlLbl val="0"/>
      </c:catAx>
      <c:valAx>
        <c:axId val="4258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시간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25850480"/>
        <c:crosses val="autoZero"/>
        <c:crossBetween val="between"/>
      </c:valAx>
      <c:valAx>
        <c:axId val="33893016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38927248"/>
        <c:crosses val="max"/>
        <c:crossBetween val="between"/>
        <c:majorUnit val="100000"/>
      </c:valAx>
      <c:catAx>
        <c:axId val="33892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3016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25980</xdr:colOff>
      <xdr:row>0</xdr:row>
      <xdr:rowOff>86592</xdr:rowOff>
    </xdr:from>
    <xdr:to>
      <xdr:col>6</xdr:col>
      <xdr:colOff>610466</xdr:colOff>
      <xdr:row>2</xdr:row>
      <xdr:rowOff>134217</xdr:rowOff>
    </xdr:to>
    <xdr:sp macro="" textlink="">
      <xdr:nvSpPr>
        <xdr:cNvPr id="2" name="육각형 1"/>
        <xdr:cNvSpPr/>
      </xdr:nvSpPr>
      <xdr:spPr>
        <a:xfrm>
          <a:off x="151537" y="86592"/>
          <a:ext cx="4706213" cy="627784"/>
        </a:xfrm>
        <a:prstGeom prst="hexagon">
          <a:avLst/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앱개발 경진대회 신청 현황</a:t>
          </a:r>
        </a:p>
      </xdr:txBody>
    </xdr:sp>
    <xdr:clientData/>
  </xdr:twoCellAnchor>
  <xdr:twoCellAnchor editAs="oneCell">
    <xdr:from>
      <xdr:col>7</xdr:col>
      <xdr:colOff>16328</xdr:colOff>
      <xdr:row>0</xdr:row>
      <xdr:rowOff>76200</xdr:rowOff>
    </xdr:from>
    <xdr:to>
      <xdr:col>9</xdr:col>
      <xdr:colOff>947057</xdr:colOff>
      <xdr:row>2</xdr:row>
      <xdr:rowOff>165592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3614" y="76200"/>
          <a:ext cx="2492829" cy="67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0.51007</cdr:x>
      <cdr:y>0.11297</cdr:y>
    </cdr:from>
    <cdr:to>
      <cdr:x>0.63003</cdr:x>
      <cdr:y>0.19641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746885" y="687049"/>
          <a:ext cx="1116455" cy="507480"/>
        </a:xfrm>
        <a:prstGeom xmlns:a="http://schemas.openxmlformats.org/drawingml/2006/main" prst="wedgeRoundRectCallout">
          <a:avLst>
            <a:gd name="adj1" fmla="val -85868"/>
            <a:gd name="adj2" fmla="val -211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활동시간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7.38652511574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팀명" numFmtId="0">
      <sharedItems count="8">
        <s v="지혜의 샘"/>
        <s v="사물헬스케어"/>
        <s v="자연힐링"/>
        <s v="메타미래"/>
        <s v="건강자가진단"/>
        <s v="늘탐구"/>
        <s v="코로나19"/>
        <s v="시공담문화"/>
      </sharedItems>
    </cacheField>
    <cacheField name="지도교수" numFmtId="0">
      <sharedItems/>
    </cacheField>
    <cacheField name="지원분야" numFmtId="0">
      <sharedItems count="3">
        <s v="교육"/>
        <s v="건강"/>
        <s v="문화"/>
      </sharedItems>
    </cacheField>
    <cacheField name="신청일" numFmtId="14">
      <sharedItems containsSemiMixedTypes="0" containsNonDate="0" containsDate="1" containsString="0" minDate="2022-08-15T00:00:00" maxDate="2022-09-16T00:00:00"/>
    </cacheField>
    <cacheField name="활동비_x000a_(단위:원)" numFmtId="41">
      <sharedItems containsSemiMixedTypes="0" containsString="0" containsNumber="1" containsInteger="1" minValue="55000" maxValue="195500"/>
    </cacheField>
    <cacheField name="활동시간" numFmtId="176">
      <sharedItems containsSemiMixedTypes="0" containsString="0" containsNumber="1" containsInteger="1" minValue="88" maxValue="235" count="8">
        <n v="152"/>
        <n v="205"/>
        <n v="115"/>
        <n v="235"/>
        <n v="170"/>
        <n v="155"/>
        <n v="88"/>
        <n v="190"/>
      </sharedItems>
      <fieldGroup base="6">
        <rangePr autoStart="0" autoEnd="0" startNum="1" endNum="300" groupInterval="100"/>
        <groupItems count="5">
          <s v="&lt;1"/>
          <s v="1-100"/>
          <s v="101-200"/>
          <s v="201-300"/>
          <s v="&gt;3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E1451"/>
    <x v="0"/>
    <s v="이지은"/>
    <x v="0"/>
    <d v="2022-09-01T00:00:00"/>
    <n v="55000"/>
    <x v="0"/>
  </r>
  <r>
    <s v="H2512"/>
    <x v="1"/>
    <s v="박순호"/>
    <x v="1"/>
    <d v="2022-08-15T00:00:00"/>
    <n v="180000"/>
    <x v="1"/>
  </r>
  <r>
    <s v="C3613"/>
    <x v="2"/>
    <s v="김경호"/>
    <x v="2"/>
    <d v="2022-09-03T00:00:00"/>
    <n v="65500"/>
    <x v="2"/>
  </r>
  <r>
    <s v="E1452"/>
    <x v="3"/>
    <s v="정유미"/>
    <x v="0"/>
    <d v="2022-09-15T00:00:00"/>
    <n v="195500"/>
    <x v="3"/>
  </r>
  <r>
    <s v="H2513"/>
    <x v="4"/>
    <s v="손기현"/>
    <x v="1"/>
    <d v="2022-08-27T00:00:00"/>
    <n v="178000"/>
    <x v="4"/>
  </r>
  <r>
    <s v="E1458"/>
    <x v="5"/>
    <s v="김청수"/>
    <x v="0"/>
    <d v="2022-09-05T00:00:00"/>
    <n v="134000"/>
    <x v="5"/>
  </r>
  <r>
    <s v="H2518"/>
    <x v="6"/>
    <s v="서영희"/>
    <x v="1"/>
    <d v="2022-09-10T00:00:00"/>
    <n v="85000"/>
    <x v="6"/>
  </r>
  <r>
    <s v="C3615"/>
    <x v="7"/>
    <s v="장민호"/>
    <x v="2"/>
    <d v="2022-08-25T00:00:00"/>
    <n v="195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활동시간" colHeaderCaption="지원분야">
  <location ref="B2:H8" firstHeaderRow="1" firstDataRow="3" firstDataCol="1"/>
  <pivotFields count="7">
    <pivotField showAll="0"/>
    <pivotField dataField="1" showAll="0">
      <items count="9">
        <item x="4"/>
        <item x="5"/>
        <item x="3"/>
        <item x="1"/>
        <item x="7"/>
        <item x="2"/>
        <item x="0"/>
        <item x="6"/>
        <item t="default"/>
      </items>
    </pivotField>
    <pivotField showAll="0"/>
    <pivotField axis="axisCol" showAll="0" sortType="descending">
      <items count="4">
        <item x="2"/>
        <item x="0"/>
        <item x="1"/>
        <item t="default"/>
      </items>
    </pivotField>
    <pivotField numFmtId="14" showAll="0"/>
    <pivotField dataField="1" numFmtId="41" showAll="0"/>
    <pivotField axis="axisRow" numFmtId="176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팀명" fld="1" subtotal="count" baseField="0" baseItem="0"/>
    <dataField name="평균 : 활동비" fld="5" subtotal="average" baseField="6" baseItem="0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B18:E22" totalsRowShown="0" headerRowDxfId="3" tableBorderDxfId="8">
  <autoFilter ref="B18:E22"/>
  <tableColumns count="4">
    <tableColumn id="1" name="팀명" dataDxfId="7"/>
    <tableColumn id="2" name="지도교수" dataDxfId="6"/>
    <tableColumn id="3" name="활동비_x000a_(단위:원)" dataDxfId="5" dataCellStyle="쉼표 [0]"/>
    <tableColumn id="4" name="활동시간" dataDxfId="4" dataCellStyle="쉼표 [0]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175" zoomScaleNormal="175" workbookViewId="0">
      <selection activeCell="F16" sqref="F16"/>
    </sheetView>
  </sheetViews>
  <sheetFormatPr defaultRowHeight="13.5" x14ac:dyDescent="0.3"/>
  <cols>
    <col min="1" max="1" width="1.625" style="1" customWidth="1"/>
    <col min="2" max="2" width="9" style="1" customWidth="1"/>
    <col min="3" max="3" width="13" style="1" bestFit="1" customWidth="1"/>
    <col min="4" max="4" width="11.75" style="1" customWidth="1"/>
    <col min="5" max="5" width="10.25" style="1" customWidth="1"/>
    <col min="6" max="6" width="15.125" style="1" customWidth="1"/>
    <col min="7" max="7" width="11.25" style="1" customWidth="1"/>
    <col min="8" max="8" width="9.125" style="1" bestFit="1" customWidth="1"/>
    <col min="9" max="9" width="11.375" style="1" customWidth="1"/>
    <col min="10" max="10" width="13" style="1" customWidth="1"/>
    <col min="11" max="11" width="9" style="1"/>
    <col min="12" max="12" width="5.375" style="1" customWidth="1"/>
    <col min="13" max="16384" width="9" style="1"/>
  </cols>
  <sheetData>
    <row r="1" spans="2:10" ht="24" customHeight="1" x14ac:dyDescent="0.3"/>
    <row r="2" spans="2:10" ht="21.75" customHeight="1" x14ac:dyDescent="0.3"/>
    <row r="3" spans="2:10" ht="20.25" customHeight="1" thickBot="1" x14ac:dyDescent="0.35"/>
    <row r="4" spans="2:10" ht="27.75" thickBot="1" x14ac:dyDescent="0.35">
      <c r="B4" s="8" t="s">
        <v>0</v>
      </c>
      <c r="C4" s="9" t="s">
        <v>1</v>
      </c>
      <c r="D4" s="9" t="s">
        <v>2</v>
      </c>
      <c r="E4" s="9" t="s">
        <v>4</v>
      </c>
      <c r="F4" s="9" t="s">
        <v>5</v>
      </c>
      <c r="G4" s="10" t="s">
        <v>6</v>
      </c>
      <c r="H4" s="9" t="s">
        <v>8</v>
      </c>
      <c r="I4" s="10" t="s">
        <v>9</v>
      </c>
      <c r="J4" s="11" t="s">
        <v>10</v>
      </c>
    </row>
    <row r="5" spans="2:10" ht="14.25" thickBot="1" x14ac:dyDescent="0.35">
      <c r="B5" s="12" t="s">
        <v>11</v>
      </c>
      <c r="C5" s="13" t="s">
        <v>22</v>
      </c>
      <c r="D5" s="13" t="s">
        <v>30</v>
      </c>
      <c r="E5" s="13" t="s">
        <v>39</v>
      </c>
      <c r="F5" s="14">
        <v>44805</v>
      </c>
      <c r="G5" s="25">
        <v>55000</v>
      </c>
      <c r="H5" s="28">
        <v>152</v>
      </c>
      <c r="I5" s="13" t="str">
        <f>IF(E5="교육","민수진",IF(E5="건강","변정훈","신동진"))</f>
        <v>민수진</v>
      </c>
      <c r="J5" s="54">
        <f>CHOOSE(WEEKDAY(F5,2),F5+3,F5+3,F5+3,F5+3,F5+3,F5+5,F5+5)</f>
        <v>44808</v>
      </c>
    </row>
    <row r="6" spans="2:10" ht="14.25" thickBot="1" x14ac:dyDescent="0.35">
      <c r="B6" s="15" t="s">
        <v>12</v>
      </c>
      <c r="C6" s="16" t="s">
        <v>23</v>
      </c>
      <c r="D6" s="16" t="s">
        <v>31</v>
      </c>
      <c r="E6" s="16" t="s">
        <v>41</v>
      </c>
      <c r="F6" s="17">
        <v>44788</v>
      </c>
      <c r="G6" s="26">
        <v>180000</v>
      </c>
      <c r="H6" s="29">
        <v>205</v>
      </c>
      <c r="I6" s="16" t="str">
        <f t="shared" ref="I6:I12" si="0">IF(E6="교육","민수진",IF(E6="건강","변정훈","신동진"))</f>
        <v>변정훈</v>
      </c>
      <c r="J6" s="54">
        <f t="shared" ref="J6:J12" si="1">CHOOSE(WEEKDAY(F6,2),F6+3,F6+3,F6+3,F6+3,F6+3,F6+5,F6+5)</f>
        <v>44791</v>
      </c>
    </row>
    <row r="7" spans="2:10" ht="14.25" thickBot="1" x14ac:dyDescent="0.35">
      <c r="B7" s="15" t="s">
        <v>13</v>
      </c>
      <c r="C7" s="16" t="s">
        <v>24</v>
      </c>
      <c r="D7" s="16" t="s">
        <v>32</v>
      </c>
      <c r="E7" s="16" t="s">
        <v>43</v>
      </c>
      <c r="F7" s="17">
        <v>44807</v>
      </c>
      <c r="G7" s="26">
        <v>65500</v>
      </c>
      <c r="H7" s="29">
        <v>115</v>
      </c>
      <c r="I7" s="16" t="str">
        <f t="shared" si="0"/>
        <v>신동진</v>
      </c>
      <c r="J7" s="54">
        <f t="shared" si="1"/>
        <v>44812</v>
      </c>
    </row>
    <row r="8" spans="2:10" ht="14.25" thickBot="1" x14ac:dyDescent="0.35">
      <c r="B8" s="15" t="s">
        <v>14</v>
      </c>
      <c r="C8" s="16" t="s">
        <v>25</v>
      </c>
      <c r="D8" s="16" t="s">
        <v>33</v>
      </c>
      <c r="E8" s="16" t="s">
        <v>44</v>
      </c>
      <c r="F8" s="17">
        <v>44819</v>
      </c>
      <c r="G8" s="26">
        <v>195500</v>
      </c>
      <c r="H8" s="29">
        <v>235</v>
      </c>
      <c r="I8" s="16" t="str">
        <f t="shared" si="0"/>
        <v>민수진</v>
      </c>
      <c r="J8" s="54">
        <f t="shared" si="1"/>
        <v>44822</v>
      </c>
    </row>
    <row r="9" spans="2:10" ht="14.25" thickBot="1" x14ac:dyDescent="0.35">
      <c r="B9" s="15" t="s">
        <v>15</v>
      </c>
      <c r="C9" s="16" t="s">
        <v>26</v>
      </c>
      <c r="D9" s="16" t="s">
        <v>34</v>
      </c>
      <c r="E9" s="16" t="s">
        <v>45</v>
      </c>
      <c r="F9" s="17">
        <v>44800</v>
      </c>
      <c r="G9" s="26">
        <v>178000</v>
      </c>
      <c r="H9" s="29">
        <v>170</v>
      </c>
      <c r="I9" s="16" t="str">
        <f t="shared" si="0"/>
        <v>변정훈</v>
      </c>
      <c r="J9" s="54">
        <f t="shared" si="1"/>
        <v>44805</v>
      </c>
    </row>
    <row r="10" spans="2:10" ht="14.25" thickBot="1" x14ac:dyDescent="0.35">
      <c r="B10" s="15" t="s">
        <v>16</v>
      </c>
      <c r="C10" s="16" t="s">
        <v>27</v>
      </c>
      <c r="D10" s="16" t="s">
        <v>35</v>
      </c>
      <c r="E10" s="16" t="s">
        <v>46</v>
      </c>
      <c r="F10" s="17">
        <v>44809</v>
      </c>
      <c r="G10" s="26">
        <v>134000</v>
      </c>
      <c r="H10" s="29">
        <v>155</v>
      </c>
      <c r="I10" s="16" t="str">
        <f t="shared" si="0"/>
        <v>민수진</v>
      </c>
      <c r="J10" s="54">
        <f t="shared" si="1"/>
        <v>44812</v>
      </c>
    </row>
    <row r="11" spans="2:10" ht="14.25" thickBot="1" x14ac:dyDescent="0.35">
      <c r="B11" s="15" t="s">
        <v>17</v>
      </c>
      <c r="C11" s="16" t="s">
        <v>28</v>
      </c>
      <c r="D11" s="16" t="s">
        <v>36</v>
      </c>
      <c r="E11" s="16" t="s">
        <v>47</v>
      </c>
      <c r="F11" s="17">
        <v>44814</v>
      </c>
      <c r="G11" s="26">
        <v>85000</v>
      </c>
      <c r="H11" s="29">
        <v>88</v>
      </c>
      <c r="I11" s="16" t="str">
        <f t="shared" si="0"/>
        <v>변정훈</v>
      </c>
      <c r="J11" s="54">
        <f t="shared" si="1"/>
        <v>44819</v>
      </c>
    </row>
    <row r="12" spans="2:10" ht="14.25" thickBot="1" x14ac:dyDescent="0.35">
      <c r="B12" s="18" t="s">
        <v>18</v>
      </c>
      <c r="C12" s="19" t="s">
        <v>29</v>
      </c>
      <c r="D12" s="19" t="s">
        <v>37</v>
      </c>
      <c r="E12" s="19" t="s">
        <v>48</v>
      </c>
      <c r="F12" s="20">
        <v>44798</v>
      </c>
      <c r="G12" s="27">
        <v>195000</v>
      </c>
      <c r="H12" s="30">
        <v>190</v>
      </c>
      <c r="I12" s="19" t="str">
        <f t="shared" si="0"/>
        <v>신동진</v>
      </c>
      <c r="J12" s="54">
        <f t="shared" si="1"/>
        <v>44801</v>
      </c>
    </row>
    <row r="13" spans="2:10" x14ac:dyDescent="0.3">
      <c r="B13" s="5" t="s">
        <v>19</v>
      </c>
      <c r="C13" s="6"/>
      <c r="D13" s="6"/>
      <c r="E13" s="22">
        <f>ROUNDUP(DAVERAGE(B4:H12,H4,E4:E5),0)</f>
        <v>181</v>
      </c>
      <c r="F13" s="7"/>
      <c r="G13" s="6" t="s">
        <v>49</v>
      </c>
      <c r="H13" s="6"/>
      <c r="I13" s="6"/>
      <c r="J13" s="23">
        <f>LARGE(활동비,1)</f>
        <v>195500</v>
      </c>
    </row>
    <row r="14" spans="2:10" ht="14.25" thickBot="1" x14ac:dyDescent="0.35">
      <c r="B14" s="2" t="s">
        <v>20</v>
      </c>
      <c r="C14" s="3"/>
      <c r="D14" s="3"/>
      <c r="E14" s="19" t="str">
        <f>COUNTIF(E5:E12,E7)&amp;"건"</f>
        <v>2건</v>
      </c>
      <c r="F14" s="4"/>
      <c r="G14" s="24" t="s">
        <v>50</v>
      </c>
      <c r="H14" s="19" t="s">
        <v>21</v>
      </c>
      <c r="I14" s="24" t="s">
        <v>51</v>
      </c>
      <c r="J14" s="21">
        <f>VLOOKUP(H14,C5:H12,6,FALSE)</f>
        <v>152</v>
      </c>
    </row>
    <row r="20" ht="13.5" customHeight="1" x14ac:dyDescent="0.3"/>
    <row r="21" ht="38.2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$H5&gt;=200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75" zoomScaleNormal="175" workbookViewId="0">
      <selection activeCell="F20" sqref="F20"/>
    </sheetView>
  </sheetViews>
  <sheetFormatPr defaultRowHeight="13.5" x14ac:dyDescent="0.3"/>
  <cols>
    <col min="1" max="1" width="1.625" style="1" customWidth="1"/>
    <col min="2" max="2" width="11" style="1" bestFit="1" customWidth="1"/>
    <col min="3" max="3" width="14.125" style="1" bestFit="1" customWidth="1"/>
    <col min="4" max="4" width="10.625" style="1" bestFit="1" customWidth="1"/>
    <col min="5" max="5" width="9" style="1"/>
    <col min="6" max="6" width="13.25" style="1" bestFit="1" customWidth="1"/>
    <col min="7" max="7" width="11.625" style="1" bestFit="1" customWidth="1"/>
    <col min="8" max="8" width="9.1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2</v>
      </c>
      <c r="E2" s="9" t="s">
        <v>4</v>
      </c>
      <c r="F2" s="9" t="s">
        <v>5</v>
      </c>
      <c r="G2" s="10" t="s">
        <v>6</v>
      </c>
      <c r="H2" s="9" t="s">
        <v>8</v>
      </c>
    </row>
    <row r="3" spans="2:8" x14ac:dyDescent="0.3">
      <c r="B3" s="12" t="s">
        <v>11</v>
      </c>
      <c r="C3" s="13" t="s">
        <v>22</v>
      </c>
      <c r="D3" s="13" t="s">
        <v>30</v>
      </c>
      <c r="E3" s="13" t="s">
        <v>39</v>
      </c>
      <c r="F3" s="14">
        <v>44805</v>
      </c>
      <c r="G3" s="25">
        <v>55000</v>
      </c>
      <c r="H3" s="28">
        <v>152</v>
      </c>
    </row>
    <row r="4" spans="2:8" x14ac:dyDescent="0.3">
      <c r="B4" s="15" t="s">
        <v>12</v>
      </c>
      <c r="C4" s="16" t="s">
        <v>23</v>
      </c>
      <c r="D4" s="16" t="s">
        <v>31</v>
      </c>
      <c r="E4" s="16" t="s">
        <v>41</v>
      </c>
      <c r="F4" s="17">
        <v>44788</v>
      </c>
      <c r="G4" s="26">
        <v>180000</v>
      </c>
      <c r="H4" s="29">
        <v>205</v>
      </c>
    </row>
    <row r="5" spans="2:8" x14ac:dyDescent="0.3">
      <c r="B5" s="15" t="s">
        <v>13</v>
      </c>
      <c r="C5" s="16" t="s">
        <v>24</v>
      </c>
      <c r="D5" s="16" t="s">
        <v>32</v>
      </c>
      <c r="E5" s="16" t="s">
        <v>43</v>
      </c>
      <c r="F5" s="17">
        <v>44807</v>
      </c>
      <c r="G5" s="26">
        <v>65500</v>
      </c>
      <c r="H5" s="29">
        <v>115</v>
      </c>
    </row>
    <row r="6" spans="2:8" x14ac:dyDescent="0.3">
      <c r="B6" s="15" t="s">
        <v>14</v>
      </c>
      <c r="C6" s="16" t="s">
        <v>25</v>
      </c>
      <c r="D6" s="16" t="s">
        <v>33</v>
      </c>
      <c r="E6" s="16" t="s">
        <v>44</v>
      </c>
      <c r="F6" s="17">
        <v>44819</v>
      </c>
      <c r="G6" s="26">
        <v>195500</v>
      </c>
      <c r="H6" s="29">
        <v>235</v>
      </c>
    </row>
    <row r="7" spans="2:8" x14ac:dyDescent="0.3">
      <c r="B7" s="15" t="s">
        <v>15</v>
      </c>
      <c r="C7" s="16" t="s">
        <v>26</v>
      </c>
      <c r="D7" s="16" t="s">
        <v>34</v>
      </c>
      <c r="E7" s="16" t="s">
        <v>45</v>
      </c>
      <c r="F7" s="17">
        <v>44800</v>
      </c>
      <c r="G7" s="26">
        <v>178000</v>
      </c>
      <c r="H7" s="29">
        <v>170</v>
      </c>
    </row>
    <row r="8" spans="2:8" x14ac:dyDescent="0.3">
      <c r="B8" s="15" t="s">
        <v>16</v>
      </c>
      <c r="C8" s="16" t="s">
        <v>27</v>
      </c>
      <c r="D8" s="16" t="s">
        <v>35</v>
      </c>
      <c r="E8" s="16" t="s">
        <v>46</v>
      </c>
      <c r="F8" s="17">
        <v>44809</v>
      </c>
      <c r="G8" s="26">
        <v>134000</v>
      </c>
      <c r="H8" s="29">
        <v>155</v>
      </c>
    </row>
    <row r="9" spans="2:8" x14ac:dyDescent="0.3">
      <c r="B9" s="15" t="s">
        <v>17</v>
      </c>
      <c r="C9" s="16" t="s">
        <v>28</v>
      </c>
      <c r="D9" s="16" t="s">
        <v>36</v>
      </c>
      <c r="E9" s="16" t="s">
        <v>47</v>
      </c>
      <c r="F9" s="17">
        <v>44814</v>
      </c>
      <c r="G9" s="26">
        <v>85000</v>
      </c>
      <c r="H9" s="29">
        <v>88</v>
      </c>
    </row>
    <row r="10" spans="2:8" ht="14.25" thickBot="1" x14ac:dyDescent="0.35">
      <c r="B10" s="18" t="s">
        <v>18</v>
      </c>
      <c r="C10" s="19" t="s">
        <v>29</v>
      </c>
      <c r="D10" s="19" t="s">
        <v>37</v>
      </c>
      <c r="E10" s="19" t="s">
        <v>48</v>
      </c>
      <c r="F10" s="20">
        <v>44798</v>
      </c>
      <c r="G10" s="27">
        <v>195000</v>
      </c>
      <c r="H10" s="30">
        <v>190</v>
      </c>
    </row>
    <row r="13" spans="2:8" ht="14.25" thickBot="1" x14ac:dyDescent="0.35"/>
    <row r="14" spans="2:8" ht="27" x14ac:dyDescent="0.3">
      <c r="B14" s="9" t="s">
        <v>4</v>
      </c>
      <c r="C14" s="10" t="s">
        <v>6</v>
      </c>
    </row>
    <row r="15" spans="2:8" x14ac:dyDescent="0.3">
      <c r="B15" s="1" t="s">
        <v>52</v>
      </c>
    </row>
    <row r="16" spans="2:8" x14ac:dyDescent="0.3">
      <c r="C16" s="1" t="s">
        <v>53</v>
      </c>
    </row>
    <row r="18" spans="2:5" ht="27.75" thickBot="1" x14ac:dyDescent="0.35">
      <c r="B18" s="39" t="s">
        <v>1</v>
      </c>
      <c r="C18" s="40" t="s">
        <v>2</v>
      </c>
      <c r="D18" s="41" t="s">
        <v>6</v>
      </c>
      <c r="E18" s="42" t="s">
        <v>8</v>
      </c>
    </row>
    <row r="19" spans="2:5" x14ac:dyDescent="0.3">
      <c r="B19" s="35" t="s">
        <v>22</v>
      </c>
      <c r="C19" s="31" t="s">
        <v>30</v>
      </c>
      <c r="D19" s="32">
        <v>55000</v>
      </c>
      <c r="E19" s="37">
        <v>152</v>
      </c>
    </row>
    <row r="20" spans="2:5" x14ac:dyDescent="0.3">
      <c r="B20" s="36" t="s">
        <v>25</v>
      </c>
      <c r="C20" s="33" t="s">
        <v>33</v>
      </c>
      <c r="D20" s="34">
        <v>195500</v>
      </c>
      <c r="E20" s="38">
        <v>235</v>
      </c>
    </row>
    <row r="21" spans="2:5" x14ac:dyDescent="0.3">
      <c r="B21" s="36" t="s">
        <v>27</v>
      </c>
      <c r="C21" s="33" t="s">
        <v>35</v>
      </c>
      <c r="D21" s="34">
        <v>134000</v>
      </c>
      <c r="E21" s="38">
        <v>155</v>
      </c>
    </row>
    <row r="22" spans="2:5" x14ac:dyDescent="0.3">
      <c r="B22" s="43" t="s">
        <v>29</v>
      </c>
      <c r="C22" s="44" t="s">
        <v>37</v>
      </c>
      <c r="D22" s="45">
        <v>195000</v>
      </c>
      <c r="E22" s="46">
        <v>190</v>
      </c>
    </row>
  </sheetData>
  <phoneticPr fontId="3" type="noConversion"/>
  <conditionalFormatting sqref="B3:H10">
    <cfRule type="expression" dxfId="9" priority="1">
      <formula>$H3&gt;=200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E19" sqref="E19"/>
    </sheetView>
  </sheetViews>
  <sheetFormatPr defaultRowHeight="13.5" x14ac:dyDescent="0.3"/>
  <cols>
    <col min="1" max="1" width="1.625" style="1" customWidth="1"/>
    <col min="2" max="3" width="13.25" style="1" customWidth="1"/>
    <col min="4" max="4" width="13.125" style="1" customWidth="1"/>
    <col min="5" max="5" width="11.125" style="1" customWidth="1"/>
    <col min="6" max="6" width="13.125" style="1" bestFit="1" customWidth="1"/>
    <col min="7" max="7" width="11.125" style="1" bestFit="1" customWidth="1"/>
    <col min="8" max="8" width="13.125" style="1" bestFit="1" customWidth="1"/>
    <col min="9" max="9" width="15.875" style="1" bestFit="1" customWidth="1"/>
    <col min="10" max="10" width="18" style="1" customWidth="1"/>
    <col min="11" max="16384" width="9" style="1"/>
  </cols>
  <sheetData>
    <row r="2" spans="2:10" ht="16.5" x14ac:dyDescent="0.3">
      <c r="B2" s="48"/>
      <c r="C2" s="49" t="s">
        <v>3</v>
      </c>
      <c r="D2" s="48"/>
      <c r="E2" s="48"/>
      <c r="F2" s="48"/>
      <c r="G2" s="48"/>
      <c r="H2" s="48"/>
      <c r="I2"/>
      <c r="J2"/>
    </row>
    <row r="3" spans="2:10" ht="16.5" x14ac:dyDescent="0.3">
      <c r="B3" s="48"/>
      <c r="C3" s="51" t="s">
        <v>42</v>
      </c>
      <c r="D3" s="50"/>
      <c r="E3" s="51" t="s">
        <v>38</v>
      </c>
      <c r="F3" s="50"/>
      <c r="G3" s="51" t="s">
        <v>40</v>
      </c>
      <c r="H3" s="50"/>
      <c r="I3"/>
      <c r="J3"/>
    </row>
    <row r="4" spans="2:10" ht="16.5" x14ac:dyDescent="0.3">
      <c r="B4" s="49" t="s">
        <v>7</v>
      </c>
      <c r="C4" s="52" t="s">
        <v>55</v>
      </c>
      <c r="D4" s="52" t="s">
        <v>56</v>
      </c>
      <c r="E4" s="52" t="s">
        <v>55</v>
      </c>
      <c r="F4" s="52" t="s">
        <v>56</v>
      </c>
      <c r="G4" s="52" t="s">
        <v>55</v>
      </c>
      <c r="H4" s="52" t="s">
        <v>56</v>
      </c>
      <c r="I4"/>
      <c r="J4"/>
    </row>
    <row r="5" spans="2:10" ht="16.5" x14ac:dyDescent="0.3">
      <c r="B5" s="47" t="s">
        <v>57</v>
      </c>
      <c r="C5" s="53" t="s">
        <v>60</v>
      </c>
      <c r="D5" s="53" t="s">
        <v>60</v>
      </c>
      <c r="E5" s="53" t="s">
        <v>60</v>
      </c>
      <c r="F5" s="53" t="s">
        <v>60</v>
      </c>
      <c r="G5" s="53">
        <v>1</v>
      </c>
      <c r="H5" s="53">
        <v>85000</v>
      </c>
      <c r="I5"/>
      <c r="J5"/>
    </row>
    <row r="6" spans="2:10" ht="16.5" x14ac:dyDescent="0.3">
      <c r="B6" s="47" t="s">
        <v>58</v>
      </c>
      <c r="C6" s="53">
        <v>2</v>
      </c>
      <c r="D6" s="53">
        <v>130250</v>
      </c>
      <c r="E6" s="53">
        <v>2</v>
      </c>
      <c r="F6" s="53">
        <v>94500</v>
      </c>
      <c r="G6" s="53">
        <v>1</v>
      </c>
      <c r="H6" s="53">
        <v>178000</v>
      </c>
      <c r="I6"/>
      <c r="J6"/>
    </row>
    <row r="7" spans="2:10" ht="16.5" x14ac:dyDescent="0.3">
      <c r="B7" s="47" t="s">
        <v>59</v>
      </c>
      <c r="C7" s="53" t="s">
        <v>60</v>
      </c>
      <c r="D7" s="53" t="s">
        <v>60</v>
      </c>
      <c r="E7" s="53">
        <v>1</v>
      </c>
      <c r="F7" s="53">
        <v>195500</v>
      </c>
      <c r="G7" s="53">
        <v>1</v>
      </c>
      <c r="H7" s="53">
        <v>180000</v>
      </c>
      <c r="I7"/>
      <c r="J7"/>
    </row>
    <row r="8" spans="2:10" ht="16.5" x14ac:dyDescent="0.3">
      <c r="B8" s="47" t="s">
        <v>54</v>
      </c>
      <c r="C8" s="53">
        <v>2</v>
      </c>
      <c r="D8" s="53">
        <v>130250</v>
      </c>
      <c r="E8" s="53">
        <v>3</v>
      </c>
      <c r="F8" s="53">
        <v>128166.66666666667</v>
      </c>
      <c r="G8" s="53">
        <v>3</v>
      </c>
      <c r="H8" s="53">
        <v>147666.66666666666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활동비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2023-06-30T00:03:42Z</dcterms:created>
  <dcterms:modified xsi:type="dcterms:W3CDTF">2023-06-30T01:00:12Z</dcterms:modified>
</cp:coreProperties>
</file>