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프로그램">제1작업!$B$5:$B$12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J13" i="1"/>
  <c r="J14" i="1"/>
  <c r="E14" i="1"/>
  <c r="J6" i="1"/>
  <c r="J7" i="1"/>
  <c r="J8" i="1"/>
  <c r="J9" i="1"/>
  <c r="J10" i="1"/>
  <c r="J11" i="1"/>
  <c r="J12" i="1"/>
  <c r="J5" i="1"/>
  <c r="I5" i="1"/>
  <c r="F15" i="3"/>
  <c r="F10" i="3"/>
  <c r="F6" i="3"/>
  <c r="F17" i="3" s="1"/>
  <c r="B18" i="3"/>
  <c r="B16" i="3"/>
  <c r="B11" i="3"/>
  <c r="B7" i="3"/>
  <c r="H11" i="2"/>
</calcChain>
</file>

<file path=xl/sharedStrings.xml><?xml version="1.0" encoding="utf-8"?>
<sst xmlns="http://schemas.openxmlformats.org/spreadsheetml/2006/main" count="100" uniqueCount="39">
  <si>
    <t>프로그램</t>
    <phoneticPr fontId="3" type="noConversion"/>
  </si>
  <si>
    <t>장르</t>
    <phoneticPr fontId="3" type="noConversion"/>
  </si>
  <si>
    <t>방송시작</t>
    <phoneticPr fontId="3" type="noConversion"/>
  </si>
  <si>
    <t>방송종료</t>
    <phoneticPr fontId="3" type="noConversion"/>
  </si>
  <si>
    <t>우승상금
(백만원)</t>
    <phoneticPr fontId="3" type="noConversion"/>
  </si>
  <si>
    <t>시청률</t>
    <phoneticPr fontId="3" type="noConversion"/>
  </si>
  <si>
    <t>개최
횟수</t>
    <phoneticPr fontId="3" type="noConversion"/>
  </si>
  <si>
    <t>순위</t>
    <phoneticPr fontId="3" type="noConversion"/>
  </si>
  <si>
    <t>구분</t>
    <phoneticPr fontId="3" type="noConversion"/>
  </si>
  <si>
    <t>슈퍼스타A-2</t>
  </si>
  <si>
    <t>슈퍼스타A-2</t>
    <phoneticPr fontId="3" type="noConversion"/>
  </si>
  <si>
    <t>슈퍼모델205-3</t>
    <phoneticPr fontId="3" type="noConversion"/>
  </si>
  <si>
    <t>도전슈퍼모델-1</t>
    <phoneticPr fontId="3" type="noConversion"/>
  </si>
  <si>
    <t>기적의 오디션-1</t>
    <phoneticPr fontId="3" type="noConversion"/>
  </si>
  <si>
    <t>프로듀스58-1</t>
    <phoneticPr fontId="3" type="noConversion"/>
  </si>
  <si>
    <t>보이스코리아-2</t>
    <phoneticPr fontId="3" type="noConversion"/>
  </si>
  <si>
    <t>댄스댄스-2</t>
    <phoneticPr fontId="3" type="noConversion"/>
  </si>
  <si>
    <t>댄싱왕-1</t>
    <phoneticPr fontId="3" type="noConversion"/>
  </si>
  <si>
    <t>방영 중인 프로그램 개수</t>
    <phoneticPr fontId="3" type="noConversion"/>
  </si>
  <si>
    <t>최고 우승상금(백만원)</t>
    <phoneticPr fontId="3" type="noConversion"/>
  </si>
  <si>
    <t>음악</t>
    <phoneticPr fontId="3" type="noConversion"/>
  </si>
  <si>
    <t>모델</t>
    <phoneticPr fontId="3" type="noConversion"/>
  </si>
  <si>
    <t>댄싱</t>
    <phoneticPr fontId="3" type="noConversion"/>
  </si>
  <si>
    <t>음악</t>
    <phoneticPr fontId="3" type="noConversion"/>
  </si>
  <si>
    <t>댄싱</t>
    <phoneticPr fontId="3" type="noConversion"/>
  </si>
  <si>
    <t>총 오디션 우승상금(백만원)</t>
    <phoneticPr fontId="3" type="noConversion"/>
  </si>
  <si>
    <t>프로그램</t>
    <phoneticPr fontId="3" type="noConversion"/>
  </si>
  <si>
    <t>장르</t>
    <phoneticPr fontId="3" type="noConversion"/>
  </si>
  <si>
    <t>우승상금(백만원)의 전체 평균</t>
    <phoneticPr fontId="3" type="noConversion"/>
  </si>
  <si>
    <t>모델</t>
    <phoneticPr fontId="3" type="noConversion"/>
  </si>
  <si>
    <t>&lt;=2017-12-31</t>
    <phoneticPr fontId="3" type="noConversion"/>
  </si>
  <si>
    <t>음악 개수</t>
  </si>
  <si>
    <t>모델 개수</t>
  </si>
  <si>
    <t>댄싱 개수</t>
  </si>
  <si>
    <t>전체 개수</t>
  </si>
  <si>
    <t>음악 평균</t>
  </si>
  <si>
    <t>모델 평균</t>
  </si>
  <si>
    <t>댄싱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</si>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</sst>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83" formatCode="0.0%"/>
    <numFmt numFmtId="184" formatCode="#,##0&quot;회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183" fontId="2" fillId="0" borderId="1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183" fontId="2" fillId="0" borderId="3" xfId="1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41" fontId="2" fillId="0" borderId="8" xfId="1" applyFont="1" applyBorder="1" applyAlignment="1">
      <alignment horizontal="right" vertical="center"/>
    </xf>
    <xf numFmtId="183" fontId="2" fillId="0" borderId="8" xfId="1" applyNumberFormat="1" applyFont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84" fontId="2" fillId="0" borderId="3" xfId="1" applyNumberFormat="1" applyFont="1" applyBorder="1" applyAlignment="1">
      <alignment horizontal="right" vertical="center"/>
    </xf>
    <xf numFmtId="184" fontId="2" fillId="0" borderId="1" xfId="1" applyNumberFormat="1" applyFont="1" applyBorder="1" applyAlignment="1">
      <alignment horizontal="right" vertical="center"/>
    </xf>
    <xf numFmtId="184" fontId="2" fillId="0" borderId="8" xfId="1" applyNumberFormat="1" applyFont="1" applyBorder="1" applyAlignment="1">
      <alignment horizontal="right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  <xf numFmtId="41" fontId="2" fillId="0" borderId="19" xfId="1" applyFont="1" applyBorder="1" applyAlignment="1">
      <alignment horizontal="right" vertical="center"/>
    </xf>
    <xf numFmtId="183" fontId="2" fillId="0" borderId="19" xfId="1" applyNumberFormat="1" applyFont="1" applyBorder="1" applyAlignment="1">
      <alignment horizontal="right" vertical="center"/>
    </xf>
    <xf numFmtId="184" fontId="2" fillId="0" borderId="19" xfId="1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41" fontId="2" fillId="0" borderId="0" xfId="1" applyFont="1" applyBorder="1" applyAlignment="1">
      <alignment horizontal="right" vertical="center"/>
    </xf>
    <xf numFmtId="183" fontId="2" fillId="0" borderId="0" xfId="1" applyNumberFormat="1" applyFont="1" applyBorder="1" applyAlignment="1">
      <alignment horizontal="right" vertical="center"/>
    </xf>
    <xf numFmtId="184" fontId="2" fillId="0" borderId="0" xfId="1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41" fontId="2" fillId="0" borderId="17" xfId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음악 및 댄싱 장르 프로그램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개최횟수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D1C-417B-89A2-75AFD9BF5A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(제1작업!$B$5,제1작업!$B$8,제1작업!$B$9,제1작업!$B$10,제1작업!$B$11,제1작업!$B$12)</c:f>
              <c:strCache>
                <c:ptCount val="6"/>
                <c:pt idx="0">
                  <c:v>슈퍼스타A-2</c:v>
                </c:pt>
                <c:pt idx="1">
                  <c:v>기적의 오디션-1</c:v>
                </c:pt>
                <c:pt idx="2">
                  <c:v>프로듀스58-1</c:v>
                </c:pt>
                <c:pt idx="3">
                  <c:v>보이스코리아-2</c:v>
                </c:pt>
                <c:pt idx="4">
                  <c:v>댄스댄스-2</c:v>
                </c:pt>
                <c:pt idx="5">
                  <c:v>댄싱왕-1</c:v>
                </c:pt>
              </c:strCache>
            </c:strRef>
          </c:cat>
          <c:val>
            <c:numRef>
              <c:f>(제1작업!$H$5,제1작업!$H$8,제1작업!$H$9,제1작업!$H$10,제1작업!$H$11,제1작업!$H$12)</c:f>
              <c:numCache>
                <c:formatCode>#,##0"회"</c:formatCode>
                <c:ptCount val="6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C-417B-89A2-75AFD9BF5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49484912"/>
        <c:axId val="349482832"/>
      </c:barChart>
      <c:lineChart>
        <c:grouping val="standard"/>
        <c:varyColors val="0"/>
        <c:ser>
          <c:idx val="0"/>
          <c:order val="0"/>
          <c:tx>
            <c:v>우승상금(백만원)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(제1작업!$B$5,제1작업!$B$8,제1작업!$B$9,제1작업!$B$10,제1작업!$B$11,제1작업!$B$12)</c:f>
              <c:strCache>
                <c:ptCount val="6"/>
                <c:pt idx="0">
                  <c:v>슈퍼스타A-2</c:v>
                </c:pt>
                <c:pt idx="1">
                  <c:v>기적의 오디션-1</c:v>
                </c:pt>
                <c:pt idx="2">
                  <c:v>프로듀스58-1</c:v>
                </c:pt>
                <c:pt idx="3">
                  <c:v>보이스코리아-2</c:v>
                </c:pt>
                <c:pt idx="4">
                  <c:v>댄스댄스-2</c:v>
                </c:pt>
                <c:pt idx="5">
                  <c:v>댄싱왕-1</c:v>
                </c:pt>
              </c:strCache>
            </c:strRef>
          </c:cat>
          <c:val>
            <c:numRef>
              <c:f>(제1작업!$F$5,제1작업!$F$8,제1작업!$F$9,제1작업!$F$10,제1작업!$F$11,제1작업!$F$12)</c:f>
              <c:numCache>
                <c:formatCode>_(* #,##0_);_(* \(#,##0\);_(* "-"_);_(@_)</c:formatCode>
                <c:ptCount val="6"/>
                <c:pt idx="0">
                  <c:v>500</c:v>
                </c:pt>
                <c:pt idx="1">
                  <c:v>200</c:v>
                </c:pt>
                <c:pt idx="2">
                  <c:v>300</c:v>
                </c:pt>
                <c:pt idx="3">
                  <c:v>300</c:v>
                </c:pt>
                <c:pt idx="4">
                  <c:v>500</c:v>
                </c:pt>
                <c:pt idx="5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C-417B-89A2-75AFD9BF5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555664"/>
        <c:axId val="354050720"/>
      </c:lineChart>
      <c:catAx>
        <c:axId val="34948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49482832"/>
        <c:crosses val="autoZero"/>
        <c:auto val="1"/>
        <c:lblAlgn val="ctr"/>
        <c:lblOffset val="100"/>
        <c:noMultiLvlLbl val="0"/>
      </c:catAx>
      <c:valAx>
        <c:axId val="3494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&quot;회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49484912"/>
        <c:crosses val="autoZero"/>
        <c:crossBetween val="between"/>
      </c:valAx>
      <c:valAx>
        <c:axId val="354050720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54555664"/>
        <c:crosses val="max"/>
        <c:crossBetween val="between"/>
        <c:majorUnit val="150"/>
      </c:valAx>
      <c:catAx>
        <c:axId val="35455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050720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66675</xdr:rowOff>
    </xdr:from>
    <xdr:to>
      <xdr:col>7</xdr:col>
      <xdr:colOff>219075</xdr:colOff>
      <xdr:row>2</xdr:row>
      <xdr:rowOff>171450</xdr:rowOff>
    </xdr:to>
    <xdr:sp macro="" textlink="">
      <xdr:nvSpPr>
        <xdr:cNvPr id="2" name="오각형 1"/>
        <xdr:cNvSpPr/>
      </xdr:nvSpPr>
      <xdr:spPr>
        <a:xfrm>
          <a:off x="142875" y="66675"/>
          <a:ext cx="6343650" cy="733425"/>
        </a:xfrm>
        <a:prstGeom prst="homePlat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8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오디션 프로그램 현황</a:t>
          </a:r>
        </a:p>
      </xdr:txBody>
    </xdr:sp>
    <xdr:clientData/>
  </xdr:twoCellAnchor>
  <xdr:twoCellAnchor editAs="oneCell">
    <xdr:from>
      <xdr:col>7</xdr:col>
      <xdr:colOff>485775</xdr:colOff>
      <xdr:row>0</xdr:row>
      <xdr:rowOff>76200</xdr:rowOff>
    </xdr:from>
    <xdr:to>
      <xdr:col>9</xdr:col>
      <xdr:colOff>729615</xdr:colOff>
      <xdr:row>2</xdr:row>
      <xdr:rowOff>171450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76200"/>
          <a:ext cx="260604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0.20638</cdr:x>
      <cdr:y>0.12837</cdr:y>
    </cdr:from>
    <cdr:to>
      <cdr:x>0.36913</cdr:x>
      <cdr:y>0.26059</cdr:y>
    </cdr:to>
    <cdr:sp macro="" textlink="">
      <cdr:nvSpPr>
        <cdr:cNvPr id="2" name="구름 모양 설명선 1"/>
        <cdr:cNvSpPr/>
      </cdr:nvSpPr>
      <cdr:spPr>
        <a:xfrm xmlns:a="http://schemas.openxmlformats.org/drawingml/2006/main">
          <a:off x="1920616" y="780737"/>
          <a:ext cx="1514630" cy="804159"/>
        </a:xfrm>
        <a:prstGeom xmlns:a="http://schemas.openxmlformats.org/drawingml/2006/main" prst="cloudCallout">
          <a:avLst>
            <a:gd name="adj1" fmla="val -90317"/>
            <a:gd name="adj2" fmla="val 16869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최다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개최횟수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workbookViewId="0">
      <selection activeCell="K6" sqref="K6"/>
    </sheetView>
  </sheetViews>
  <sheetFormatPr defaultRowHeight="13.5" x14ac:dyDescent="0.3"/>
  <cols>
    <col min="1" max="1" width="1.625" style="1" customWidth="1"/>
    <col min="2" max="2" width="16" style="1" bestFit="1" customWidth="1"/>
    <col min="3" max="3" width="5.25" style="1" bestFit="1" customWidth="1"/>
    <col min="4" max="4" width="17.375" style="1" customWidth="1"/>
    <col min="5" max="5" width="15.875" style="1" customWidth="1"/>
    <col min="6" max="6" width="14.375" style="1" customWidth="1"/>
    <col min="7" max="7" width="11.75" style="1" customWidth="1"/>
    <col min="8" max="8" width="17.875" style="1" customWidth="1"/>
    <col min="9" max="9" width="13.125" style="1" customWidth="1"/>
    <col min="10" max="10" width="10.125" style="1" customWidth="1"/>
    <col min="11" max="11" width="9" style="1"/>
    <col min="12" max="12" width="4.375" style="1" customWidth="1"/>
    <col min="13" max="16384" width="9" style="1"/>
  </cols>
  <sheetData>
    <row r="1" spans="2:10" ht="25.5" customHeight="1" x14ac:dyDescent="0.3"/>
    <row r="2" spans="2:10" ht="24" customHeight="1" x14ac:dyDescent="0.3"/>
    <row r="3" spans="2:10" ht="21.75" customHeight="1" thickBot="1" x14ac:dyDescent="0.35"/>
    <row r="4" spans="2:10" ht="27.75" thickBot="1" x14ac:dyDescent="0.35">
      <c r="B4" s="28" t="s">
        <v>0</v>
      </c>
      <c r="C4" s="29" t="s">
        <v>1</v>
      </c>
      <c r="D4" s="29" t="s">
        <v>2</v>
      </c>
      <c r="E4" s="29" t="s">
        <v>3</v>
      </c>
      <c r="F4" s="30" t="s">
        <v>4</v>
      </c>
      <c r="G4" s="29" t="s">
        <v>5</v>
      </c>
      <c r="H4" s="30" t="s">
        <v>6</v>
      </c>
      <c r="I4" s="29" t="s">
        <v>7</v>
      </c>
      <c r="J4" s="31" t="s">
        <v>8</v>
      </c>
    </row>
    <row r="5" spans="2:10" x14ac:dyDescent="0.3">
      <c r="B5" s="7" t="s">
        <v>10</v>
      </c>
      <c r="C5" s="8" t="s">
        <v>20</v>
      </c>
      <c r="D5" s="21">
        <v>41456</v>
      </c>
      <c r="E5" s="21">
        <v>44044</v>
      </c>
      <c r="F5" s="22">
        <v>500</v>
      </c>
      <c r="G5" s="23">
        <v>0.14299999999999999</v>
      </c>
      <c r="H5" s="33">
        <v>5</v>
      </c>
      <c r="I5" s="8" t="b">
        <f>IF(_xlfn.RANK.EQ(G5,$G$5:$G$12,0)&gt;3," ")</f>
        <v>0</v>
      </c>
      <c r="J5" s="9" t="str">
        <f>CHOOSE(RIGHT(B5,1),"SBS","Mnet","OnStyle")</f>
        <v>Mnet</v>
      </c>
    </row>
    <row r="6" spans="2:10" x14ac:dyDescent="0.3">
      <c r="B6" s="10" t="s">
        <v>11</v>
      </c>
      <c r="C6" s="2" t="s">
        <v>21</v>
      </c>
      <c r="D6" s="3">
        <v>41883</v>
      </c>
      <c r="E6" s="3">
        <v>44044</v>
      </c>
      <c r="F6" s="4">
        <v>100</v>
      </c>
      <c r="G6" s="5">
        <v>1.7000000000000001E-2</v>
      </c>
      <c r="H6" s="34">
        <v>5</v>
      </c>
      <c r="I6" s="2"/>
      <c r="J6" s="11" t="str">
        <f t="shared" ref="J6:J12" si="0">CHOOSE(RIGHT(B6,1),"SBS","Mnet","OnStyle")</f>
        <v>OnStyle</v>
      </c>
    </row>
    <row r="7" spans="2:10" x14ac:dyDescent="0.3">
      <c r="B7" s="10" t="s">
        <v>12</v>
      </c>
      <c r="C7" s="2" t="s">
        <v>21</v>
      </c>
      <c r="D7" s="3">
        <v>42125</v>
      </c>
      <c r="E7" s="3">
        <v>42583</v>
      </c>
      <c r="F7" s="4">
        <v>100</v>
      </c>
      <c r="G7" s="5">
        <v>8.0000000000000002E-3</v>
      </c>
      <c r="H7" s="34">
        <v>1</v>
      </c>
      <c r="I7" s="2"/>
      <c r="J7" s="11" t="str">
        <f t="shared" si="0"/>
        <v>SBS</v>
      </c>
    </row>
    <row r="8" spans="2:10" x14ac:dyDescent="0.3">
      <c r="B8" s="10" t="s">
        <v>13</v>
      </c>
      <c r="C8" s="2" t="s">
        <v>22</v>
      </c>
      <c r="D8" s="3">
        <v>42156</v>
      </c>
      <c r="E8" s="3">
        <v>42644</v>
      </c>
      <c r="F8" s="4">
        <v>200</v>
      </c>
      <c r="G8" s="5">
        <v>3.6999999999999998E-2</v>
      </c>
      <c r="H8" s="34">
        <v>1</v>
      </c>
      <c r="I8" s="2"/>
      <c r="J8" s="11" t="str">
        <f t="shared" si="0"/>
        <v>SBS</v>
      </c>
    </row>
    <row r="9" spans="2:10" x14ac:dyDescent="0.3">
      <c r="B9" s="10" t="s">
        <v>14</v>
      </c>
      <c r="C9" s="2" t="s">
        <v>23</v>
      </c>
      <c r="D9" s="3">
        <v>42339</v>
      </c>
      <c r="E9" s="3">
        <v>44044</v>
      </c>
      <c r="F9" s="4">
        <v>300</v>
      </c>
      <c r="G9" s="5">
        <v>0.127</v>
      </c>
      <c r="H9" s="34">
        <v>3</v>
      </c>
      <c r="I9" s="2"/>
      <c r="J9" s="11" t="str">
        <f t="shared" si="0"/>
        <v>SBS</v>
      </c>
    </row>
    <row r="10" spans="2:10" x14ac:dyDescent="0.3">
      <c r="B10" s="10" t="s">
        <v>15</v>
      </c>
      <c r="C10" s="2" t="s">
        <v>23</v>
      </c>
      <c r="D10" s="3">
        <v>42401</v>
      </c>
      <c r="E10" s="3">
        <v>44044</v>
      </c>
      <c r="F10" s="4">
        <v>300</v>
      </c>
      <c r="G10" s="5">
        <v>4.9000000000000002E-2</v>
      </c>
      <c r="H10" s="34">
        <v>4</v>
      </c>
      <c r="I10" s="2"/>
      <c r="J10" s="11" t="str">
        <f t="shared" si="0"/>
        <v>Mnet</v>
      </c>
    </row>
    <row r="11" spans="2:10" x14ac:dyDescent="0.3">
      <c r="B11" s="10" t="s">
        <v>16</v>
      </c>
      <c r="C11" s="2" t="s">
        <v>24</v>
      </c>
      <c r="D11" s="3">
        <v>42917</v>
      </c>
      <c r="E11" s="3">
        <v>44044</v>
      </c>
      <c r="F11" s="4">
        <v>500</v>
      </c>
      <c r="G11" s="5">
        <v>5.7000000000000002E-2</v>
      </c>
      <c r="H11" s="34">
        <v>2</v>
      </c>
      <c r="I11" s="2"/>
      <c r="J11" s="11" t="str">
        <f t="shared" si="0"/>
        <v>Mnet</v>
      </c>
    </row>
    <row r="12" spans="2:10" ht="14.25" thickBot="1" x14ac:dyDescent="0.35">
      <c r="B12" s="24" t="s">
        <v>17</v>
      </c>
      <c r="C12" s="14" t="s">
        <v>24</v>
      </c>
      <c r="D12" s="25">
        <v>43040</v>
      </c>
      <c r="E12" s="25">
        <v>43132</v>
      </c>
      <c r="F12" s="26">
        <v>400</v>
      </c>
      <c r="G12" s="27">
        <v>1.2E-2</v>
      </c>
      <c r="H12" s="35">
        <v>2</v>
      </c>
      <c r="I12" s="14"/>
      <c r="J12" s="16" t="str">
        <f t="shared" si="0"/>
        <v>SBS</v>
      </c>
    </row>
    <row r="13" spans="2:10" x14ac:dyDescent="0.3">
      <c r="B13" s="17" t="s">
        <v>18</v>
      </c>
      <c r="C13" s="18"/>
      <c r="D13" s="18"/>
      <c r="E13" s="19" t="str">
        <f>COUNTIF(E5:E12,"&gt;=2020-04-01")&amp;"개"</f>
        <v>5개</v>
      </c>
      <c r="F13" s="20"/>
      <c r="G13" s="18" t="s">
        <v>25</v>
      </c>
      <c r="H13" s="18"/>
      <c r="I13" s="18"/>
      <c r="J13" s="49">
        <f>SUMPRODUCT(F5:F12*H5:H12)</f>
        <v>7200</v>
      </c>
    </row>
    <row r="14" spans="2:10" ht="14.25" thickBot="1" x14ac:dyDescent="0.35">
      <c r="B14" s="12" t="s">
        <v>19</v>
      </c>
      <c r="C14" s="13"/>
      <c r="D14" s="13"/>
      <c r="E14" s="26">
        <f>MAX(F5:F12)</f>
        <v>500</v>
      </c>
      <c r="F14" s="15"/>
      <c r="G14" s="32" t="s">
        <v>26</v>
      </c>
      <c r="H14" s="14" t="s">
        <v>9</v>
      </c>
      <c r="I14" s="32" t="s">
        <v>27</v>
      </c>
      <c r="J14" s="16" t="str">
        <f>VLOOKUP(H14,B5:C12,2,FALSE)</f>
        <v>음악</v>
      </c>
    </row>
    <row r="20" ht="13.5" customHeight="1" x14ac:dyDescent="0.3"/>
    <row r="21" ht="38.2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0" priority="1">
      <formula>$H5&gt;=4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K10" sqref="K10"/>
    </sheetView>
  </sheetViews>
  <sheetFormatPr defaultRowHeight="13.5" x14ac:dyDescent="0.3"/>
  <cols>
    <col min="1" max="1" width="1.625" style="1" customWidth="1"/>
    <col min="2" max="2" width="16.625" style="1" bestFit="1" customWidth="1"/>
    <col min="3" max="3" width="14.125" style="1" bestFit="1" customWidth="1"/>
    <col min="4" max="5" width="13.25" style="1" bestFit="1" customWidth="1"/>
    <col min="6" max="6" width="9" style="1"/>
    <col min="7" max="7" width="7.375" style="1" bestFit="1" customWidth="1"/>
    <col min="8" max="8" width="5.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28" t="s">
        <v>0</v>
      </c>
      <c r="C2" s="29" t="s">
        <v>1</v>
      </c>
      <c r="D2" s="29" t="s">
        <v>2</v>
      </c>
      <c r="E2" s="29" t="s">
        <v>3</v>
      </c>
      <c r="F2" s="30" t="s">
        <v>4</v>
      </c>
      <c r="G2" s="29" t="s">
        <v>5</v>
      </c>
      <c r="H2" s="30" t="s">
        <v>6</v>
      </c>
    </row>
    <row r="3" spans="2:8" x14ac:dyDescent="0.3">
      <c r="B3" s="7" t="s">
        <v>10</v>
      </c>
      <c r="C3" s="8" t="s">
        <v>20</v>
      </c>
      <c r="D3" s="21">
        <v>41456</v>
      </c>
      <c r="E3" s="21">
        <v>44044</v>
      </c>
      <c r="F3" s="22">
        <v>340</v>
      </c>
      <c r="G3" s="23">
        <v>0.14299999999999999</v>
      </c>
      <c r="H3" s="33">
        <v>5</v>
      </c>
    </row>
    <row r="4" spans="2:8" x14ac:dyDescent="0.3">
      <c r="B4" s="10" t="s">
        <v>11</v>
      </c>
      <c r="C4" s="2" t="s">
        <v>21</v>
      </c>
      <c r="D4" s="3">
        <v>41883</v>
      </c>
      <c r="E4" s="3">
        <v>44044</v>
      </c>
      <c r="F4" s="4">
        <v>100</v>
      </c>
      <c r="G4" s="5">
        <v>1.7000000000000001E-2</v>
      </c>
      <c r="H4" s="34">
        <v>5</v>
      </c>
    </row>
    <row r="5" spans="2:8" x14ac:dyDescent="0.3">
      <c r="B5" s="10" t="s">
        <v>12</v>
      </c>
      <c r="C5" s="2" t="s">
        <v>21</v>
      </c>
      <c r="D5" s="3">
        <v>42125</v>
      </c>
      <c r="E5" s="3">
        <v>42583</v>
      </c>
      <c r="F5" s="4">
        <v>100</v>
      </c>
      <c r="G5" s="5">
        <v>8.0000000000000002E-3</v>
      </c>
      <c r="H5" s="34">
        <v>1</v>
      </c>
    </row>
    <row r="6" spans="2:8" x14ac:dyDescent="0.3">
      <c r="B6" s="10" t="s">
        <v>13</v>
      </c>
      <c r="C6" s="2" t="s">
        <v>22</v>
      </c>
      <c r="D6" s="3">
        <v>42156</v>
      </c>
      <c r="E6" s="3">
        <v>42644</v>
      </c>
      <c r="F6" s="4">
        <v>200</v>
      </c>
      <c r="G6" s="5">
        <v>3.6999999999999998E-2</v>
      </c>
      <c r="H6" s="34">
        <v>1</v>
      </c>
    </row>
    <row r="7" spans="2:8" x14ac:dyDescent="0.3">
      <c r="B7" s="10" t="s">
        <v>14</v>
      </c>
      <c r="C7" s="2" t="s">
        <v>23</v>
      </c>
      <c r="D7" s="3">
        <v>42339</v>
      </c>
      <c r="E7" s="3">
        <v>44044</v>
      </c>
      <c r="F7" s="4">
        <v>300</v>
      </c>
      <c r="G7" s="5">
        <v>0.127</v>
      </c>
      <c r="H7" s="34">
        <v>3</v>
      </c>
    </row>
    <row r="8" spans="2:8" x14ac:dyDescent="0.3">
      <c r="B8" s="10" t="s">
        <v>15</v>
      </c>
      <c r="C8" s="2" t="s">
        <v>23</v>
      </c>
      <c r="D8" s="3">
        <v>42401</v>
      </c>
      <c r="E8" s="3">
        <v>44044</v>
      </c>
      <c r="F8" s="4">
        <v>300</v>
      </c>
      <c r="G8" s="5">
        <v>4.9000000000000002E-2</v>
      </c>
      <c r="H8" s="34">
        <v>4</v>
      </c>
    </row>
    <row r="9" spans="2:8" x14ac:dyDescent="0.3">
      <c r="B9" s="10" t="s">
        <v>16</v>
      </c>
      <c r="C9" s="2" t="s">
        <v>24</v>
      </c>
      <c r="D9" s="3">
        <v>42917</v>
      </c>
      <c r="E9" s="3">
        <v>44044</v>
      </c>
      <c r="F9" s="4">
        <v>500</v>
      </c>
      <c r="G9" s="5">
        <v>5.7000000000000002E-2</v>
      </c>
      <c r="H9" s="34">
        <v>2</v>
      </c>
    </row>
    <row r="10" spans="2:8" x14ac:dyDescent="0.3">
      <c r="B10" s="36" t="s">
        <v>17</v>
      </c>
      <c r="C10" s="37" t="s">
        <v>24</v>
      </c>
      <c r="D10" s="38">
        <v>43040</v>
      </c>
      <c r="E10" s="38">
        <v>43132</v>
      </c>
      <c r="F10" s="39">
        <v>400</v>
      </c>
      <c r="G10" s="40">
        <v>1.2E-2</v>
      </c>
      <c r="H10" s="41">
        <v>2</v>
      </c>
    </row>
    <row r="11" spans="2:8" x14ac:dyDescent="0.3">
      <c r="B11" s="6" t="s">
        <v>28</v>
      </c>
      <c r="C11" s="6"/>
      <c r="D11" s="6"/>
      <c r="E11" s="6"/>
      <c r="F11" s="6"/>
      <c r="G11" s="6"/>
      <c r="H11" s="2">
        <f>DAVERAGE(B2:H10,F2,F3:F10)</f>
        <v>280</v>
      </c>
    </row>
    <row r="13" spans="2:8" ht="14.25" thickBot="1" x14ac:dyDescent="0.35"/>
    <row r="14" spans="2:8" x14ac:dyDescent="0.3">
      <c r="B14" s="29" t="s">
        <v>1</v>
      </c>
      <c r="C14" s="29" t="s">
        <v>3</v>
      </c>
    </row>
    <row r="15" spans="2:8" x14ac:dyDescent="0.3">
      <c r="B15" s="1" t="s">
        <v>29</v>
      </c>
    </row>
    <row r="16" spans="2:8" x14ac:dyDescent="0.3">
      <c r="C16" s="1" t="s">
        <v>30</v>
      </c>
    </row>
    <row r="17" spans="2:5" ht="14.25" thickBot="1" x14ac:dyDescent="0.35"/>
    <row r="18" spans="2:5" ht="27" x14ac:dyDescent="0.3">
      <c r="B18" s="28" t="s">
        <v>0</v>
      </c>
      <c r="C18" s="29" t="s">
        <v>1</v>
      </c>
      <c r="D18" s="30" t="s">
        <v>4</v>
      </c>
      <c r="E18" s="29" t="s">
        <v>5</v>
      </c>
    </row>
    <row r="19" spans="2:5" x14ac:dyDescent="0.3">
      <c r="B19" s="10" t="s">
        <v>11</v>
      </c>
      <c r="C19" s="2" t="s">
        <v>21</v>
      </c>
      <c r="D19" s="4">
        <v>100</v>
      </c>
      <c r="E19" s="5">
        <v>1.7000000000000001E-2</v>
      </c>
    </row>
    <row r="20" spans="2:5" x14ac:dyDescent="0.3">
      <c r="B20" s="10" t="s">
        <v>12</v>
      </c>
      <c r="C20" s="2" t="s">
        <v>21</v>
      </c>
      <c r="D20" s="4">
        <v>100</v>
      </c>
      <c r="E20" s="5">
        <v>8.0000000000000002E-3</v>
      </c>
    </row>
    <row r="21" spans="2:5" x14ac:dyDescent="0.3">
      <c r="B21" s="10" t="s">
        <v>13</v>
      </c>
      <c r="C21" s="2" t="s">
        <v>22</v>
      </c>
      <c r="D21" s="4">
        <v>200</v>
      </c>
      <c r="E21" s="5">
        <v>3.6999999999999998E-2</v>
      </c>
    </row>
  </sheetData>
  <mergeCells count="1">
    <mergeCell ref="B11:G11"/>
  </mergeCells>
  <phoneticPr fontId="3" type="noConversion"/>
  <conditionalFormatting sqref="B3:H10">
    <cfRule type="expression" dxfId="2" priority="1">
      <formula>$H3&gt;=4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M6" sqref="M6"/>
    </sheetView>
  </sheetViews>
  <sheetFormatPr defaultRowHeight="13.5" x14ac:dyDescent="0.3"/>
  <cols>
    <col min="1" max="1" width="1.625" style="1" customWidth="1"/>
    <col min="2" max="2" width="16.625" style="1" bestFit="1" customWidth="1"/>
    <col min="3" max="3" width="10.5" style="1" bestFit="1" customWidth="1"/>
    <col min="4" max="5" width="13.25" style="1" bestFit="1" customWidth="1"/>
    <col min="6" max="6" width="9" style="1"/>
    <col min="7" max="7" width="7.375" style="1" bestFit="1" customWidth="1"/>
    <col min="8" max="8" width="5.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28" t="s">
        <v>0</v>
      </c>
      <c r="C2" s="29" t="s">
        <v>1</v>
      </c>
      <c r="D2" s="29" t="s">
        <v>2</v>
      </c>
      <c r="E2" s="29" t="s">
        <v>3</v>
      </c>
      <c r="F2" s="30" t="s">
        <v>4</v>
      </c>
      <c r="G2" s="29" t="s">
        <v>5</v>
      </c>
      <c r="H2" s="30" t="s">
        <v>6</v>
      </c>
    </row>
    <row r="3" spans="2:8" x14ac:dyDescent="0.3">
      <c r="B3" s="7" t="s">
        <v>10</v>
      </c>
      <c r="C3" s="8" t="s">
        <v>20</v>
      </c>
      <c r="D3" s="21">
        <v>41456</v>
      </c>
      <c r="E3" s="21">
        <v>44044</v>
      </c>
      <c r="F3" s="22">
        <v>500</v>
      </c>
      <c r="G3" s="23">
        <v>0.14299999999999999</v>
      </c>
      <c r="H3" s="33">
        <v>5</v>
      </c>
    </row>
    <row r="4" spans="2:8" x14ac:dyDescent="0.3">
      <c r="B4" s="10" t="s">
        <v>14</v>
      </c>
      <c r="C4" s="2" t="s">
        <v>23</v>
      </c>
      <c r="D4" s="3">
        <v>42339</v>
      </c>
      <c r="E4" s="3">
        <v>44044</v>
      </c>
      <c r="F4" s="4">
        <v>300</v>
      </c>
      <c r="G4" s="5">
        <v>0.127</v>
      </c>
      <c r="H4" s="34">
        <v>3</v>
      </c>
    </row>
    <row r="5" spans="2:8" x14ac:dyDescent="0.3">
      <c r="B5" s="10" t="s">
        <v>15</v>
      </c>
      <c r="C5" s="2" t="s">
        <v>23</v>
      </c>
      <c r="D5" s="3">
        <v>42401</v>
      </c>
      <c r="E5" s="3">
        <v>44044</v>
      </c>
      <c r="F5" s="4">
        <v>300</v>
      </c>
      <c r="G5" s="5">
        <v>4.9000000000000002E-2</v>
      </c>
      <c r="H5" s="34">
        <v>4</v>
      </c>
    </row>
    <row r="6" spans="2:8" x14ac:dyDescent="0.3">
      <c r="B6" s="10"/>
      <c r="C6" s="42" t="s">
        <v>35</v>
      </c>
      <c r="D6" s="3"/>
      <c r="E6" s="3"/>
      <c r="F6" s="4">
        <f>SUBTOTAL(1,F3:F5)</f>
        <v>366.66666666666669</v>
      </c>
      <c r="G6" s="5"/>
      <c r="H6" s="34"/>
    </row>
    <row r="7" spans="2:8" x14ac:dyDescent="0.3">
      <c r="B7" s="10">
        <f>SUBTOTAL(3,B3:B5)</f>
        <v>3</v>
      </c>
      <c r="C7" s="42" t="s">
        <v>31</v>
      </c>
      <c r="D7" s="3"/>
      <c r="E7" s="3"/>
      <c r="F7" s="4"/>
      <c r="G7" s="5"/>
      <c r="H7" s="34"/>
    </row>
    <row r="8" spans="2:8" x14ac:dyDescent="0.3">
      <c r="B8" s="10" t="s">
        <v>11</v>
      </c>
      <c r="C8" s="2" t="s">
        <v>21</v>
      </c>
      <c r="D8" s="3">
        <v>41883</v>
      </c>
      <c r="E8" s="3">
        <v>44044</v>
      </c>
      <c r="F8" s="4">
        <v>100</v>
      </c>
      <c r="G8" s="5">
        <v>1.7000000000000001E-2</v>
      </c>
      <c r="H8" s="34">
        <v>5</v>
      </c>
    </row>
    <row r="9" spans="2:8" x14ac:dyDescent="0.3">
      <c r="B9" s="10" t="s">
        <v>12</v>
      </c>
      <c r="C9" s="2" t="s">
        <v>21</v>
      </c>
      <c r="D9" s="3">
        <v>42125</v>
      </c>
      <c r="E9" s="3">
        <v>42583</v>
      </c>
      <c r="F9" s="4">
        <v>100</v>
      </c>
      <c r="G9" s="5">
        <v>8.0000000000000002E-3</v>
      </c>
      <c r="H9" s="34">
        <v>1</v>
      </c>
    </row>
    <row r="10" spans="2:8" x14ac:dyDescent="0.3">
      <c r="B10" s="10"/>
      <c r="C10" s="42" t="s">
        <v>36</v>
      </c>
      <c r="D10" s="3"/>
      <c r="E10" s="3"/>
      <c r="F10" s="4">
        <f>SUBTOTAL(1,F8:F9)</f>
        <v>100</v>
      </c>
      <c r="G10" s="5"/>
      <c r="H10" s="34"/>
    </row>
    <row r="11" spans="2:8" x14ac:dyDescent="0.3">
      <c r="B11" s="10">
        <f>SUBTOTAL(3,B8:B9)</f>
        <v>2</v>
      </c>
      <c r="C11" s="42" t="s">
        <v>32</v>
      </c>
      <c r="D11" s="3"/>
      <c r="E11" s="3"/>
      <c r="F11" s="4"/>
      <c r="G11" s="5"/>
      <c r="H11" s="34"/>
    </row>
    <row r="12" spans="2:8" x14ac:dyDescent="0.3">
      <c r="B12" s="10" t="s">
        <v>13</v>
      </c>
      <c r="C12" s="2" t="s">
        <v>22</v>
      </c>
      <c r="D12" s="3">
        <v>42156</v>
      </c>
      <c r="E12" s="3">
        <v>42644</v>
      </c>
      <c r="F12" s="4">
        <v>200</v>
      </c>
      <c r="G12" s="5">
        <v>3.6999999999999998E-2</v>
      </c>
      <c r="H12" s="34">
        <v>1</v>
      </c>
    </row>
    <row r="13" spans="2:8" x14ac:dyDescent="0.3">
      <c r="B13" s="10" t="s">
        <v>16</v>
      </c>
      <c r="C13" s="2" t="s">
        <v>24</v>
      </c>
      <c r="D13" s="3">
        <v>42917</v>
      </c>
      <c r="E13" s="3">
        <v>44044</v>
      </c>
      <c r="F13" s="4">
        <v>500</v>
      </c>
      <c r="G13" s="5">
        <v>5.7000000000000002E-2</v>
      </c>
      <c r="H13" s="34">
        <v>2</v>
      </c>
    </row>
    <row r="14" spans="2:8" ht="14.25" thickBot="1" x14ac:dyDescent="0.35">
      <c r="B14" s="24" t="s">
        <v>17</v>
      </c>
      <c r="C14" s="14" t="s">
        <v>24</v>
      </c>
      <c r="D14" s="25">
        <v>43040</v>
      </c>
      <c r="E14" s="25">
        <v>43132</v>
      </c>
      <c r="F14" s="26">
        <v>400</v>
      </c>
      <c r="G14" s="27">
        <v>1.2E-2</v>
      </c>
      <c r="H14" s="35">
        <v>2</v>
      </c>
    </row>
    <row r="15" spans="2:8" x14ac:dyDescent="0.3">
      <c r="B15" s="43"/>
      <c r="C15" s="48" t="s">
        <v>37</v>
      </c>
      <c r="D15" s="44"/>
      <c r="E15" s="44"/>
      <c r="F15" s="45">
        <f>SUBTOTAL(1,F12:F14)</f>
        <v>366.66666666666669</v>
      </c>
      <c r="G15" s="46"/>
      <c r="H15" s="47"/>
    </row>
    <row r="16" spans="2:8" x14ac:dyDescent="0.3">
      <c r="B16" s="43">
        <f>SUBTOTAL(3,B12:B14)</f>
        <v>3</v>
      </c>
      <c r="C16" s="48" t="s">
        <v>33</v>
      </c>
      <c r="D16" s="44"/>
      <c r="E16" s="44"/>
      <c r="F16" s="45"/>
      <c r="G16" s="46"/>
      <c r="H16" s="47"/>
    </row>
    <row r="17" spans="2:8" x14ac:dyDescent="0.3">
      <c r="B17" s="43"/>
      <c r="C17" s="48" t="s">
        <v>38</v>
      </c>
      <c r="D17" s="44"/>
      <c r="E17" s="44"/>
      <c r="F17" s="45">
        <f>SUBTOTAL(1,F3:F14)</f>
        <v>300</v>
      </c>
      <c r="G17" s="46"/>
      <c r="H17" s="47"/>
    </row>
    <row r="18" spans="2:8" x14ac:dyDescent="0.3">
      <c r="B18" s="43">
        <f>SUBTOTAL(3,B3:B14)</f>
        <v>8</v>
      </c>
      <c r="C18" s="48" t="s">
        <v>34</v>
      </c>
      <c r="D18" s="44"/>
      <c r="E18" s="44"/>
      <c r="F18" s="45"/>
      <c r="G18" s="46"/>
      <c r="H18" s="47"/>
    </row>
  </sheetData>
  <sortState ref="B3:H10">
    <sortCondition descending="1" ref="C3:C10"/>
  </sortState>
  <phoneticPr fontId="3" type="noConversion"/>
  <conditionalFormatting sqref="B3:H18">
    <cfRule type="expression" dxfId="1" priority="1">
      <formula>$H3&gt;=4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프로그램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2023-06-29T06:51:17Z</dcterms:created>
  <dcterms:modified xsi:type="dcterms:W3CDTF">2023-06-29T07:40:06Z</dcterms:modified>
</cp:coreProperties>
</file>