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35" windowHeight="8040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제2작업!$B$18:$F$18</definedName>
    <definedName name="취득가">제1작업!$F$5:$F$12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J13" i="1"/>
  <c r="J14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<sst xmlns="http://schemas.openxmlformats.org/spreadsheetml/2006/main" count="110" uniqueCount="51">
  <si>
    <t>비품코드</t>
    <phoneticPr fontId="3" type="noConversion"/>
  </si>
  <si>
    <t>비품명</t>
    <phoneticPr fontId="3" type="noConversion"/>
  </si>
  <si>
    <t>비품종류</t>
  </si>
  <si>
    <t>비품종류</t>
    <phoneticPr fontId="3" type="noConversion"/>
  </si>
  <si>
    <t>최종점검일</t>
    <phoneticPr fontId="3" type="noConversion"/>
  </si>
  <si>
    <t>취득가
(단위:원)</t>
    <phoneticPr fontId="3" type="noConversion"/>
  </si>
  <si>
    <t>보유수량</t>
    <phoneticPr fontId="3" type="noConversion"/>
  </si>
  <si>
    <t>잔존가
(단위:원)</t>
    <phoneticPr fontId="3" type="noConversion"/>
  </si>
  <si>
    <t>순위</t>
    <phoneticPr fontId="3" type="noConversion"/>
  </si>
  <si>
    <t>비고</t>
    <phoneticPr fontId="3" type="noConversion"/>
  </si>
  <si>
    <t>CP-167</t>
    <phoneticPr fontId="3" type="noConversion"/>
  </si>
  <si>
    <t>BE-637</t>
    <phoneticPr fontId="3" type="noConversion"/>
  </si>
  <si>
    <t>EA-631</t>
    <phoneticPr fontId="3" type="noConversion"/>
  </si>
  <si>
    <t>CU-127</t>
    <phoneticPr fontId="3" type="noConversion"/>
  </si>
  <si>
    <t>EG-414</t>
    <phoneticPr fontId="3" type="noConversion"/>
  </si>
  <si>
    <t>CA-254</t>
    <phoneticPr fontId="3" type="noConversion"/>
  </si>
  <si>
    <t>BL-514</t>
    <phoneticPr fontId="3" type="noConversion"/>
  </si>
  <si>
    <t>BT-859</t>
    <phoneticPr fontId="3" type="noConversion"/>
  </si>
  <si>
    <t>가구류 보우수량 합계</t>
    <phoneticPr fontId="3" type="noConversion"/>
  </si>
  <si>
    <t>컴퓨터의 잔존가(단위:원) 평균</t>
    <phoneticPr fontId="3" type="noConversion"/>
  </si>
  <si>
    <t>프린터</t>
  </si>
  <si>
    <t>프린터</t>
    <phoneticPr fontId="3" type="noConversion"/>
  </si>
  <si>
    <t>PC용책상</t>
    <phoneticPr fontId="3" type="noConversion"/>
  </si>
  <si>
    <t>소형냉장고</t>
    <phoneticPr fontId="3" type="noConversion"/>
  </si>
  <si>
    <t>LCD모니터</t>
    <phoneticPr fontId="3" type="noConversion"/>
  </si>
  <si>
    <t>정수기</t>
    <phoneticPr fontId="3" type="noConversion"/>
  </si>
  <si>
    <t>복합기</t>
    <phoneticPr fontId="3" type="noConversion"/>
  </si>
  <si>
    <t>사무용의자</t>
    <phoneticPr fontId="3" type="noConversion"/>
  </si>
  <si>
    <t>4단파일장</t>
    <phoneticPr fontId="3" type="noConversion"/>
  </si>
  <si>
    <t>컴퓨터</t>
  </si>
  <si>
    <t>컴퓨터</t>
    <phoneticPr fontId="3" type="noConversion"/>
  </si>
  <si>
    <t>가구류</t>
  </si>
  <si>
    <t>가구류</t>
    <phoneticPr fontId="3" type="noConversion"/>
  </si>
  <si>
    <t>기타비품</t>
  </si>
  <si>
    <t>기타비품</t>
    <phoneticPr fontId="3" type="noConversion"/>
  </si>
  <si>
    <t>컴퓨터</t>
    <phoneticPr fontId="3" type="noConversion"/>
  </si>
  <si>
    <t>기타비품</t>
    <phoneticPr fontId="3" type="noConversion"/>
  </si>
  <si>
    <t>가구류</t>
    <phoneticPr fontId="3" type="noConversion"/>
  </si>
  <si>
    <t>가구류</t>
    <phoneticPr fontId="3" type="noConversion"/>
  </si>
  <si>
    <t>최저 취득가(단위:원)</t>
    <phoneticPr fontId="3" type="noConversion"/>
  </si>
  <si>
    <t>보우수량</t>
    <phoneticPr fontId="3" type="noConversion"/>
  </si>
  <si>
    <t>B*</t>
    <phoneticPr fontId="3" type="noConversion"/>
  </si>
  <si>
    <t>&gt;=3000000</t>
    <phoneticPr fontId="3" type="noConversion"/>
  </si>
  <si>
    <t>총합계</t>
  </si>
  <si>
    <t>개수 : 비품명</t>
  </si>
  <si>
    <t>평균 : 잔존가</t>
  </si>
  <si>
    <t>500001-1000000</t>
  </si>
  <si>
    <t>1000001-1500000</t>
  </si>
  <si>
    <t>3000001-3500000</t>
  </si>
  <si>
    <t>취득가(단위:원)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</si>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</sst>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#,##0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7" fontId="2" fillId="0" borderId="3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5">
    <dxf>
      <font>
        <b/>
        <i val="0"/>
        <color rgb="FF0070C0"/>
      </font>
    </dxf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컴퓨터 및 가구류 비품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보유수량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(제1작업!$C$5,제1작업!$C$6,제1작업!$C$8,제1작업!$C$10,제1작업!$C$11,제1작업!$C$12)</c:f>
              <c:strCache>
                <c:ptCount val="6"/>
                <c:pt idx="0">
                  <c:v>프린터</c:v>
                </c:pt>
                <c:pt idx="1">
                  <c:v>PC용책상</c:v>
                </c:pt>
                <c:pt idx="2">
                  <c:v>LCD모니터</c:v>
                </c:pt>
                <c:pt idx="3">
                  <c:v>복합기</c:v>
                </c:pt>
                <c:pt idx="4">
                  <c:v>사무용의자</c:v>
                </c:pt>
                <c:pt idx="5">
                  <c:v>4단파일장</c:v>
                </c:pt>
              </c:strCache>
            </c:strRef>
          </c:cat>
          <c:val>
            <c:numRef>
              <c:f>(제1작업!$G$5,제1작업!$G$6,제1작업!$G$8,제1작업!$G$10,제1작업!$G$11,제1작업!$G$12)</c:f>
              <c:numCache>
                <c:formatCode>#,##0"개"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5</c:v>
                </c:pt>
                <c:pt idx="4">
                  <c:v>17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E-4E6E-8EC4-FC14A7FD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6053600"/>
        <c:axId val="1372534864"/>
      </c:barChart>
      <c:lineChart>
        <c:grouping val="standard"/>
        <c:varyColors val="0"/>
        <c:ser>
          <c:idx val="0"/>
          <c:order val="0"/>
          <c:tx>
            <c:v>취득가(단위:원)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40E-4E6E-8EC4-FC14A7FD17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(제1작업!$C$5,제1작업!$C$6,제1작업!$C$8,제1작업!$C$10,제1작업!$C$11,제1작업!$C$12)</c:f>
              <c:strCache>
                <c:ptCount val="6"/>
                <c:pt idx="0">
                  <c:v>프린터</c:v>
                </c:pt>
                <c:pt idx="1">
                  <c:v>PC용책상</c:v>
                </c:pt>
                <c:pt idx="2">
                  <c:v>LCD모니터</c:v>
                </c:pt>
                <c:pt idx="3">
                  <c:v>복합기</c:v>
                </c:pt>
                <c:pt idx="4">
                  <c:v>사무용의자</c:v>
                </c:pt>
                <c:pt idx="5">
                  <c:v>4단파일장</c:v>
                </c:pt>
              </c:strCache>
            </c:strRef>
          </c:cat>
          <c:val>
            <c:numRef>
              <c:f>(제1작업!$F$5,제1작업!$F$6,제1작업!$F$8,제1작업!$F$10,제1작업!$F$11,제1작업!$F$12)</c:f>
              <c:numCache>
                <c:formatCode>_(* #,##0_);_(* \(#,##0\);_(* "-"_);_(@_)</c:formatCode>
                <c:ptCount val="6"/>
                <c:pt idx="0">
                  <c:v>1075000</c:v>
                </c:pt>
                <c:pt idx="1">
                  <c:v>964000</c:v>
                </c:pt>
                <c:pt idx="2">
                  <c:v>3165000</c:v>
                </c:pt>
                <c:pt idx="3">
                  <c:v>550000</c:v>
                </c:pt>
                <c:pt idx="4">
                  <c:v>874000</c:v>
                </c:pt>
                <c:pt idx="5">
                  <c:v>954000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E-4E6E-8EC4-FC14A7FD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837200"/>
        <c:axId val="1456835120"/>
      </c:lineChart>
      <c:catAx>
        <c:axId val="1336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72534864"/>
        <c:crosses val="autoZero"/>
        <c:auto val="1"/>
        <c:lblAlgn val="ctr"/>
        <c:lblOffset val="100"/>
        <c:noMultiLvlLbl val="0"/>
      </c:catAx>
      <c:valAx>
        <c:axId val="1372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개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36053600"/>
        <c:crosses val="autoZero"/>
        <c:crossBetween val="between"/>
      </c:valAx>
      <c:valAx>
        <c:axId val="1456835120"/>
        <c:scaling>
          <c:orientation val="minMax"/>
          <c:max val="4000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56837200"/>
        <c:crosses val="max"/>
        <c:crossBetween val="between"/>
        <c:majorUnit val="1000000"/>
      </c:valAx>
      <c:catAx>
        <c:axId val="145683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83512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139212</xdr:rowOff>
    </xdr:from>
    <xdr:to>
      <xdr:col>6</xdr:col>
      <xdr:colOff>344366</xdr:colOff>
      <xdr:row>2</xdr:row>
      <xdr:rowOff>146538</xdr:rowOff>
    </xdr:to>
    <xdr:sp macro="" textlink="">
      <xdr:nvSpPr>
        <xdr:cNvPr id="2" name="배지 1"/>
        <xdr:cNvSpPr/>
      </xdr:nvSpPr>
      <xdr:spPr>
        <a:xfrm>
          <a:off x="146538" y="139212"/>
          <a:ext cx="3963866" cy="696057"/>
        </a:xfrm>
        <a:prstGeom prst="plaqu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사무실 비품 현황</a:t>
          </a:r>
        </a:p>
      </xdr:txBody>
    </xdr:sp>
    <xdr:clientData/>
  </xdr:twoCellAnchor>
  <xdr:twoCellAnchor editAs="oneCell">
    <xdr:from>
      <xdr:col>6</xdr:col>
      <xdr:colOff>696057</xdr:colOff>
      <xdr:row>0</xdr:row>
      <xdr:rowOff>146538</xdr:rowOff>
    </xdr:from>
    <xdr:to>
      <xdr:col>9</xdr:col>
      <xdr:colOff>798635</xdr:colOff>
      <xdr:row>2</xdr:row>
      <xdr:rowOff>156289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1711" y="146538"/>
          <a:ext cx="2542443" cy="698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0.53614</cdr:x>
      <cdr:y>0.15677</cdr:y>
    </cdr:from>
    <cdr:to>
      <cdr:x>0.6548</cdr:x>
      <cdr:y>0.24422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983079" y="952500"/>
          <a:ext cx="1102895" cy="531395"/>
        </a:xfrm>
        <a:prstGeom xmlns:a="http://schemas.openxmlformats.org/drawingml/2006/main" prst="wedgeRoundRectCallout">
          <a:avLst>
            <a:gd name="adj1" fmla="val -80833"/>
            <a:gd name="adj2" fmla="val 39858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최고</a:t>
          </a:r>
          <a:r>
            <a:rPr lang="en-US" altLang="ko-KR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취득가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14.619187152777" createdVersion="6" refreshedVersion="6" minRefreshableVersion="3" recordCount="8">
  <cacheSource type="worksheet">
    <worksheetSource ref="B4:H12" sheet="제1작업"/>
  </cacheSource>
  <cacheFields count="7">
    <cacheField name="비품코드" numFmtId="0">
      <sharedItems/>
    </cacheField>
    <cacheField name="비품명" numFmtId="0">
      <sharedItems count="8">
        <s v="프린터"/>
        <s v="PC용책상"/>
        <s v="소형냉장고"/>
        <s v="LCD모니터"/>
        <s v="정수기"/>
        <s v="복합기"/>
        <s v="사무용의자"/>
        <s v="4단파일장"/>
      </sharedItems>
    </cacheField>
    <cacheField name="비품종류" numFmtId="0">
      <sharedItems count="3">
        <s v="컴퓨터"/>
        <s v="가구류"/>
        <s v="기타비품"/>
      </sharedItems>
    </cacheField>
    <cacheField name="최종점검일" numFmtId="14">
      <sharedItems containsSemiMixedTypes="0" containsNonDate="0" containsDate="1" containsString="0" minDate="2020-01-18T00:00:00" maxDate="2020-02-24T00:00:00"/>
    </cacheField>
    <cacheField name="취득가_x000a_(단위:원)" numFmtId="41">
      <sharedItems containsSemiMixedTypes="0" containsString="0" containsNumber="1" containsInteger="1" minValue="550000" maxValue="3165000" count="8">
        <n v="1075000"/>
        <n v="964000"/>
        <n v="796000"/>
        <n v="3165000"/>
        <n v="3145000"/>
        <n v="550000"/>
        <n v="874000"/>
        <n v="954000"/>
      </sharedItems>
      <fieldGroup base="4">
        <rangePr autoStart="0" autoEnd="0" startNum="500001" endNum="3500000" groupInterval="500000"/>
        <groupItems count="8">
          <s v="&lt;500001"/>
          <s v="500001-1000000"/>
          <s v="1000001-1500000"/>
          <s v="1500001-2000000"/>
          <s v="2000001-2500000"/>
          <s v="2500001-3000000"/>
          <s v="3000001-3500000"/>
          <s v="&gt;3500001"/>
        </groupItems>
      </fieldGroup>
    </cacheField>
    <cacheField name="보유수량" numFmtId="177">
      <sharedItems containsSemiMixedTypes="0" containsString="0" containsNumber="1" containsInteger="1" minValue="2" maxValue="21"/>
    </cacheField>
    <cacheField name="잔존가_x000a_(단위:원)" numFmtId="41">
      <sharedItems containsSemiMixedTypes="0" containsString="0" containsNumber="1" containsInteger="1" minValue="49700" maxValue="5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CP-167"/>
    <x v="0"/>
    <x v="0"/>
    <d v="2020-01-22T00:00:00"/>
    <x v="0"/>
    <n v="6"/>
    <n v="157500"/>
  </r>
  <r>
    <s v="BE-637"/>
    <x v="1"/>
    <x v="1"/>
    <d v="2020-01-18T00:00:00"/>
    <x v="1"/>
    <n v="15"/>
    <n v="75480"/>
  </r>
  <r>
    <s v="EA-631"/>
    <x v="2"/>
    <x v="2"/>
    <d v="2020-02-23T00:00:00"/>
    <x v="2"/>
    <n v="2"/>
    <n v="57400"/>
  </r>
  <r>
    <s v="CU-127"/>
    <x v="3"/>
    <x v="0"/>
    <d v="2020-02-19T00:00:00"/>
    <x v="3"/>
    <n v="21"/>
    <n v="540000"/>
  </r>
  <r>
    <s v="EG-414"/>
    <x v="4"/>
    <x v="2"/>
    <d v="2020-02-20T00:00:00"/>
    <x v="4"/>
    <n v="6"/>
    <n v="226800"/>
  </r>
  <r>
    <s v="CA-254"/>
    <x v="5"/>
    <x v="0"/>
    <d v="2020-01-30T00:00:00"/>
    <x v="5"/>
    <n v="5"/>
    <n v="97800"/>
  </r>
  <r>
    <s v="BL-514"/>
    <x v="6"/>
    <x v="1"/>
    <d v="2020-02-09T00:00:00"/>
    <x v="6"/>
    <n v="17"/>
    <n v="49700"/>
  </r>
  <r>
    <s v="BT-859"/>
    <x v="7"/>
    <x v="1"/>
    <d v="2020-01-24T00:00:00"/>
    <x v="7"/>
    <n v="7"/>
    <n v="7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취득가(단위:원)" colHeaderCaption="비품종류">
  <location ref="B2:H8" firstHeaderRow="1" firstDataRow="3" firstDataCol="1"/>
  <pivotFields count="7">
    <pivotField showAll="0"/>
    <pivotField dataField="1" showAll="0">
      <items count="9">
        <item x="7"/>
        <item x="3"/>
        <item x="1"/>
        <item x="5"/>
        <item x="6"/>
        <item x="2"/>
        <item x="4"/>
        <item x="0"/>
        <item t="default"/>
      </items>
    </pivotField>
    <pivotField axis="axisCol" showAll="0" sortType="descending">
      <items count="4">
        <item x="0"/>
        <item x="2"/>
        <item x="1"/>
        <item t="default"/>
      </items>
    </pivotField>
    <pivotField numFmtId="14" showAll="0"/>
    <pivotField axis="axisRow" numFmtId="4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7" showAll="0"/>
    <pivotField dataField="1" numFmtId="41" showAll="0"/>
  </pivotFields>
  <rowFields count="1">
    <field x="4"/>
  </rowFields>
  <rowItems count="4">
    <i>
      <x v="1"/>
    </i>
    <i>
      <x v="2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비품명" fld="1" subtotal="count" baseField="0" baseItem="0"/>
    <dataField name="평균 : 잔존가" fld="6" subtotal="average" baseField="4" baseItem="0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="130" zoomScaleNormal="130" workbookViewId="0">
      <selection activeCell="L3" sqref="L3"/>
    </sheetView>
  </sheetViews>
  <sheetFormatPr defaultRowHeight="13.5" x14ac:dyDescent="0.3"/>
  <cols>
    <col min="1" max="1" width="1.625" style="1" customWidth="1"/>
    <col min="2" max="2" width="9" style="1"/>
    <col min="3" max="3" width="11.875" style="1" bestFit="1" customWidth="1"/>
    <col min="4" max="4" width="9" style="1"/>
    <col min="5" max="5" width="11.625" style="1" bestFit="1" customWidth="1"/>
    <col min="6" max="6" width="11.875" style="1" bestFit="1" customWidth="1"/>
    <col min="7" max="7" width="9.125" style="1" bestFit="1" customWidth="1"/>
    <col min="8" max="8" width="12.375" style="1" customWidth="1"/>
    <col min="9" max="9" width="10.5" style="1" customWidth="1"/>
    <col min="10" max="10" width="11.25" style="1" customWidth="1"/>
    <col min="11" max="16384" width="9" style="1"/>
  </cols>
  <sheetData>
    <row r="1" spans="2:10" ht="27" customHeight="1" x14ac:dyDescent="0.3"/>
    <row r="2" spans="2:10" ht="27" customHeight="1" x14ac:dyDescent="0.3"/>
    <row r="3" spans="2:10" ht="20.25" customHeight="1" thickBot="1" x14ac:dyDescent="0.35"/>
    <row r="4" spans="2:10" ht="27.75" thickBot="1" x14ac:dyDescent="0.35">
      <c r="B4" s="9" t="s">
        <v>0</v>
      </c>
      <c r="C4" s="10" t="s">
        <v>1</v>
      </c>
      <c r="D4" s="10" t="s">
        <v>3</v>
      </c>
      <c r="E4" s="10" t="s">
        <v>4</v>
      </c>
      <c r="F4" s="11" t="s">
        <v>5</v>
      </c>
      <c r="G4" s="10" t="s">
        <v>6</v>
      </c>
      <c r="H4" s="11" t="s">
        <v>7</v>
      </c>
      <c r="I4" s="10" t="s">
        <v>8</v>
      </c>
      <c r="J4" s="12" t="s">
        <v>9</v>
      </c>
    </row>
    <row r="5" spans="2:10" x14ac:dyDescent="0.3">
      <c r="B5" s="13" t="s">
        <v>10</v>
      </c>
      <c r="C5" s="14" t="s">
        <v>21</v>
      </c>
      <c r="D5" s="14" t="s">
        <v>30</v>
      </c>
      <c r="E5" s="15">
        <v>43852</v>
      </c>
      <c r="F5" s="27">
        <v>1075000</v>
      </c>
      <c r="G5" s="30">
        <v>6</v>
      </c>
      <c r="H5" s="27">
        <v>157500</v>
      </c>
      <c r="I5" s="14" t="str">
        <f>_xlfn.RANK.EQ(H5,$H$5:$H$12,0)&amp;"위"</f>
        <v>3위</v>
      </c>
      <c r="J5" s="16" t="str">
        <f>IF(LEFT(B5,1)="C","재점검",IF(LEFT(B5,1)="B","구매필요",""))</f>
        <v>재점검</v>
      </c>
    </row>
    <row r="6" spans="2:10" x14ac:dyDescent="0.3">
      <c r="B6" s="17" t="s">
        <v>11</v>
      </c>
      <c r="C6" s="8" t="s">
        <v>22</v>
      </c>
      <c r="D6" s="8" t="s">
        <v>32</v>
      </c>
      <c r="E6" s="18">
        <v>43848</v>
      </c>
      <c r="F6" s="28">
        <v>964000</v>
      </c>
      <c r="G6" s="31">
        <v>15</v>
      </c>
      <c r="H6" s="28">
        <v>75480</v>
      </c>
      <c r="I6" s="8" t="str">
        <f t="shared" ref="I6:I12" si="0">_xlfn.RANK.EQ(H6,$H$5:$H$12,0)&amp;"위"</f>
        <v>5위</v>
      </c>
      <c r="J6" s="19" t="str">
        <f t="shared" ref="J6:J12" si="1">IF(LEFT(B6,1)="C","재점검",IF(LEFT(B6,1)="B","구매필요",""))</f>
        <v>구매필요</v>
      </c>
    </row>
    <row r="7" spans="2:10" x14ac:dyDescent="0.3">
      <c r="B7" s="17" t="s">
        <v>12</v>
      </c>
      <c r="C7" s="8" t="s">
        <v>23</v>
      </c>
      <c r="D7" s="8" t="s">
        <v>34</v>
      </c>
      <c r="E7" s="18">
        <v>43884</v>
      </c>
      <c r="F7" s="28">
        <v>796000</v>
      </c>
      <c r="G7" s="31">
        <v>2</v>
      </c>
      <c r="H7" s="28">
        <v>57400</v>
      </c>
      <c r="I7" s="8" t="str">
        <f t="shared" si="0"/>
        <v>7위</v>
      </c>
      <c r="J7" s="19" t="str">
        <f t="shared" si="1"/>
        <v/>
      </c>
    </row>
    <row r="8" spans="2:10" x14ac:dyDescent="0.3">
      <c r="B8" s="17" t="s">
        <v>13</v>
      </c>
      <c r="C8" s="8" t="s">
        <v>24</v>
      </c>
      <c r="D8" s="8" t="s">
        <v>35</v>
      </c>
      <c r="E8" s="18">
        <v>43880</v>
      </c>
      <c r="F8" s="28">
        <v>3165000</v>
      </c>
      <c r="G8" s="31">
        <v>21</v>
      </c>
      <c r="H8" s="28">
        <v>540000</v>
      </c>
      <c r="I8" s="8" t="str">
        <f t="shared" si="0"/>
        <v>1위</v>
      </c>
      <c r="J8" s="19" t="str">
        <f t="shared" si="1"/>
        <v>재점검</v>
      </c>
    </row>
    <row r="9" spans="2:10" x14ac:dyDescent="0.3">
      <c r="B9" s="17" t="s">
        <v>14</v>
      </c>
      <c r="C9" s="8" t="s">
        <v>25</v>
      </c>
      <c r="D9" s="8" t="s">
        <v>36</v>
      </c>
      <c r="E9" s="18">
        <v>43881</v>
      </c>
      <c r="F9" s="28">
        <v>3145000</v>
      </c>
      <c r="G9" s="31">
        <v>6</v>
      </c>
      <c r="H9" s="28">
        <v>226800</v>
      </c>
      <c r="I9" s="8" t="str">
        <f t="shared" si="0"/>
        <v>2위</v>
      </c>
      <c r="J9" s="19" t="str">
        <f t="shared" si="1"/>
        <v/>
      </c>
    </row>
    <row r="10" spans="2:10" x14ac:dyDescent="0.3">
      <c r="B10" s="17" t="s">
        <v>15</v>
      </c>
      <c r="C10" s="8" t="s">
        <v>26</v>
      </c>
      <c r="D10" s="8" t="s">
        <v>30</v>
      </c>
      <c r="E10" s="18">
        <v>43860</v>
      </c>
      <c r="F10" s="28">
        <v>550000</v>
      </c>
      <c r="G10" s="31">
        <v>5</v>
      </c>
      <c r="H10" s="28">
        <v>97800</v>
      </c>
      <c r="I10" s="8" t="str">
        <f t="shared" si="0"/>
        <v>4위</v>
      </c>
      <c r="J10" s="19" t="str">
        <f t="shared" si="1"/>
        <v>재점검</v>
      </c>
    </row>
    <row r="11" spans="2:10" x14ac:dyDescent="0.3">
      <c r="B11" s="17" t="s">
        <v>16</v>
      </c>
      <c r="C11" s="8" t="s">
        <v>27</v>
      </c>
      <c r="D11" s="8" t="s">
        <v>37</v>
      </c>
      <c r="E11" s="18">
        <v>43870</v>
      </c>
      <c r="F11" s="28">
        <v>874000</v>
      </c>
      <c r="G11" s="31">
        <v>17</v>
      </c>
      <c r="H11" s="28">
        <v>49700</v>
      </c>
      <c r="I11" s="8" t="str">
        <f t="shared" si="0"/>
        <v>8위</v>
      </c>
      <c r="J11" s="19" t="str">
        <f t="shared" si="1"/>
        <v>구매필요</v>
      </c>
    </row>
    <row r="12" spans="2:10" ht="14.25" thickBot="1" x14ac:dyDescent="0.35">
      <c r="B12" s="20" t="s">
        <v>17</v>
      </c>
      <c r="C12" s="21" t="s">
        <v>28</v>
      </c>
      <c r="D12" s="21" t="s">
        <v>38</v>
      </c>
      <c r="E12" s="22">
        <v>43854</v>
      </c>
      <c r="F12" s="29">
        <v>954000</v>
      </c>
      <c r="G12" s="32">
        <v>7</v>
      </c>
      <c r="H12" s="29">
        <v>71400</v>
      </c>
      <c r="I12" s="21" t="str">
        <f t="shared" si="0"/>
        <v>6위</v>
      </c>
      <c r="J12" s="23" t="str">
        <f t="shared" si="1"/>
        <v>구매필요</v>
      </c>
    </row>
    <row r="13" spans="2:10" x14ac:dyDescent="0.3">
      <c r="B13" s="5" t="s">
        <v>18</v>
      </c>
      <c r="C13" s="6"/>
      <c r="D13" s="6"/>
      <c r="E13" s="24">
        <f>SUMIF(D5:D12,D6,G5:G12)</f>
        <v>39</v>
      </c>
      <c r="F13" s="7"/>
      <c r="G13" s="6" t="s">
        <v>39</v>
      </c>
      <c r="H13" s="6"/>
      <c r="I13" s="6"/>
      <c r="J13" s="25">
        <f>MIN(취득가)</f>
        <v>550000</v>
      </c>
    </row>
    <row r="14" spans="2:10" ht="14.25" thickBot="1" x14ac:dyDescent="0.35">
      <c r="B14" s="2" t="s">
        <v>19</v>
      </c>
      <c r="C14" s="3"/>
      <c r="D14" s="3"/>
      <c r="E14" s="21">
        <f>ROUND(DAVERAGE(B4:H12,H4,D4:D5),-3)</f>
        <v>265000</v>
      </c>
      <c r="F14" s="4"/>
      <c r="G14" s="26" t="s">
        <v>1</v>
      </c>
      <c r="H14" s="21" t="s">
        <v>20</v>
      </c>
      <c r="I14" s="26" t="s">
        <v>40</v>
      </c>
      <c r="J14" s="23">
        <f>VLOOKUP(H14,C5:G12,5,FALSE)</f>
        <v>6</v>
      </c>
    </row>
    <row r="20" ht="13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1" priority="1">
      <formula>$G5&gt;=15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G18" sqref="G18"/>
    </sheetView>
  </sheetViews>
  <sheetFormatPr defaultRowHeight="13.5" x14ac:dyDescent="0.3"/>
  <cols>
    <col min="1" max="1" width="1.625" style="1" customWidth="1"/>
    <col min="2" max="2" width="11" style="1" bestFit="1" customWidth="1"/>
    <col min="3" max="3" width="11.875" style="1" bestFit="1" customWidth="1"/>
    <col min="4" max="4" width="11.625" style="1" bestFit="1" customWidth="1"/>
    <col min="5" max="5" width="13.25" style="1" bestFit="1" customWidth="1"/>
    <col min="6" max="6" width="13.75" style="1" bestFit="1" customWidth="1"/>
    <col min="7" max="7" width="9" style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3</v>
      </c>
      <c r="E2" s="10" t="s">
        <v>4</v>
      </c>
      <c r="F2" s="11" t="s">
        <v>5</v>
      </c>
      <c r="G2" s="10" t="s">
        <v>6</v>
      </c>
      <c r="H2" s="11" t="s">
        <v>7</v>
      </c>
    </row>
    <row r="3" spans="2:8" x14ac:dyDescent="0.3">
      <c r="B3" s="13" t="s">
        <v>10</v>
      </c>
      <c r="C3" s="14" t="s">
        <v>21</v>
      </c>
      <c r="D3" s="14" t="s">
        <v>30</v>
      </c>
      <c r="E3" s="15">
        <v>43852</v>
      </c>
      <c r="F3" s="27">
        <v>1075000</v>
      </c>
      <c r="G3" s="30">
        <v>6</v>
      </c>
      <c r="H3" s="27">
        <v>157500</v>
      </c>
    </row>
    <row r="4" spans="2:8" x14ac:dyDescent="0.3">
      <c r="B4" s="17" t="s">
        <v>11</v>
      </c>
      <c r="C4" s="8" t="s">
        <v>22</v>
      </c>
      <c r="D4" s="8" t="s">
        <v>32</v>
      </c>
      <c r="E4" s="18">
        <v>43848</v>
      </c>
      <c r="F4" s="28">
        <v>964000</v>
      </c>
      <c r="G4" s="31">
        <v>15</v>
      </c>
      <c r="H4" s="28">
        <v>75480</v>
      </c>
    </row>
    <row r="5" spans="2:8" x14ac:dyDescent="0.3">
      <c r="B5" s="17" t="s">
        <v>12</v>
      </c>
      <c r="C5" s="8" t="s">
        <v>23</v>
      </c>
      <c r="D5" s="8" t="s">
        <v>34</v>
      </c>
      <c r="E5" s="18">
        <v>43884</v>
      </c>
      <c r="F5" s="28">
        <v>796000</v>
      </c>
      <c r="G5" s="31">
        <v>2</v>
      </c>
      <c r="H5" s="28">
        <v>57400</v>
      </c>
    </row>
    <row r="6" spans="2:8" x14ac:dyDescent="0.3">
      <c r="B6" s="17" t="s">
        <v>13</v>
      </c>
      <c r="C6" s="8" t="s">
        <v>24</v>
      </c>
      <c r="D6" s="8" t="s">
        <v>35</v>
      </c>
      <c r="E6" s="18">
        <v>43880</v>
      </c>
      <c r="F6" s="28">
        <v>3165000</v>
      </c>
      <c r="G6" s="31">
        <v>21</v>
      </c>
      <c r="H6" s="28">
        <v>540000</v>
      </c>
    </row>
    <row r="7" spans="2:8" x14ac:dyDescent="0.3">
      <c r="B7" s="17" t="s">
        <v>14</v>
      </c>
      <c r="C7" s="8" t="s">
        <v>25</v>
      </c>
      <c r="D7" s="8" t="s">
        <v>36</v>
      </c>
      <c r="E7" s="18">
        <v>43881</v>
      </c>
      <c r="F7" s="28">
        <v>3145000</v>
      </c>
      <c r="G7" s="31">
        <v>6</v>
      </c>
      <c r="H7" s="28">
        <v>226800</v>
      </c>
    </row>
    <row r="8" spans="2:8" x14ac:dyDescent="0.3">
      <c r="B8" s="17" t="s">
        <v>15</v>
      </c>
      <c r="C8" s="8" t="s">
        <v>26</v>
      </c>
      <c r="D8" s="8" t="s">
        <v>30</v>
      </c>
      <c r="E8" s="18">
        <v>43860</v>
      </c>
      <c r="F8" s="28">
        <v>550000</v>
      </c>
      <c r="G8" s="31">
        <v>5</v>
      </c>
      <c r="H8" s="28">
        <v>97800</v>
      </c>
    </row>
    <row r="9" spans="2:8" x14ac:dyDescent="0.3">
      <c r="B9" s="17" t="s">
        <v>16</v>
      </c>
      <c r="C9" s="8" t="s">
        <v>27</v>
      </c>
      <c r="D9" s="8" t="s">
        <v>37</v>
      </c>
      <c r="E9" s="18">
        <v>43870</v>
      </c>
      <c r="F9" s="28">
        <v>874000</v>
      </c>
      <c r="G9" s="31">
        <v>17</v>
      </c>
      <c r="H9" s="28">
        <v>49700</v>
      </c>
    </row>
    <row r="10" spans="2:8" ht="14.25" thickBot="1" x14ac:dyDescent="0.35">
      <c r="B10" s="20" t="s">
        <v>17</v>
      </c>
      <c r="C10" s="21" t="s">
        <v>28</v>
      </c>
      <c r="D10" s="21" t="s">
        <v>38</v>
      </c>
      <c r="E10" s="22">
        <v>43854</v>
      </c>
      <c r="F10" s="29">
        <v>954000</v>
      </c>
      <c r="G10" s="32">
        <v>7</v>
      </c>
      <c r="H10" s="29">
        <v>71400</v>
      </c>
    </row>
    <row r="13" spans="2:8" ht="14.25" thickBot="1" x14ac:dyDescent="0.35"/>
    <row r="14" spans="2:8" ht="27" x14ac:dyDescent="0.3">
      <c r="B14" s="9" t="s">
        <v>0</v>
      </c>
      <c r="C14" s="11" t="s">
        <v>5</v>
      </c>
    </row>
    <row r="15" spans="2:8" x14ac:dyDescent="0.3">
      <c r="B15" s="1" t="s">
        <v>41</v>
      </c>
    </row>
    <row r="16" spans="2:8" x14ac:dyDescent="0.3">
      <c r="C16" s="1" t="s">
        <v>42</v>
      </c>
    </row>
    <row r="17" spans="2:6" ht="14.25" thickBot="1" x14ac:dyDescent="0.35"/>
    <row r="18" spans="2:6" ht="27" x14ac:dyDescent="0.3">
      <c r="B18" s="10" t="s">
        <v>1</v>
      </c>
      <c r="C18" s="10" t="s">
        <v>3</v>
      </c>
      <c r="D18" s="10" t="s">
        <v>4</v>
      </c>
      <c r="E18" s="10" t="s">
        <v>6</v>
      </c>
      <c r="F18" s="11" t="s">
        <v>7</v>
      </c>
    </row>
    <row r="19" spans="2:6" x14ac:dyDescent="0.3">
      <c r="B19" s="8" t="s">
        <v>22</v>
      </c>
      <c r="C19" s="8" t="s">
        <v>32</v>
      </c>
      <c r="D19" s="18">
        <v>43848</v>
      </c>
      <c r="E19" s="31">
        <v>15</v>
      </c>
      <c r="F19" s="28">
        <v>75480</v>
      </c>
    </row>
    <row r="20" spans="2:6" x14ac:dyDescent="0.3">
      <c r="B20" s="8" t="s">
        <v>24</v>
      </c>
      <c r="C20" s="8" t="s">
        <v>35</v>
      </c>
      <c r="D20" s="18">
        <v>43880</v>
      </c>
      <c r="E20" s="31">
        <v>21</v>
      </c>
      <c r="F20" s="28">
        <v>540000</v>
      </c>
    </row>
    <row r="21" spans="2:6" x14ac:dyDescent="0.3">
      <c r="B21" s="8" t="s">
        <v>25</v>
      </c>
      <c r="C21" s="8" t="s">
        <v>36</v>
      </c>
      <c r="D21" s="18">
        <v>43881</v>
      </c>
      <c r="E21" s="31">
        <v>6</v>
      </c>
      <c r="F21" s="28">
        <v>226800</v>
      </c>
    </row>
    <row r="22" spans="2:6" x14ac:dyDescent="0.3">
      <c r="B22" s="8" t="s">
        <v>27</v>
      </c>
      <c r="C22" s="8" t="s">
        <v>37</v>
      </c>
      <c r="D22" s="18">
        <v>43870</v>
      </c>
      <c r="E22" s="31">
        <v>17</v>
      </c>
      <c r="F22" s="28">
        <v>49700</v>
      </c>
    </row>
    <row r="23" spans="2:6" ht="14.25" thickBot="1" x14ac:dyDescent="0.35">
      <c r="B23" s="21" t="s">
        <v>28</v>
      </c>
      <c r="C23" s="21" t="s">
        <v>38</v>
      </c>
      <c r="D23" s="22">
        <v>43854</v>
      </c>
      <c r="E23" s="32">
        <v>7</v>
      </c>
      <c r="F23" s="29">
        <v>71400</v>
      </c>
    </row>
  </sheetData>
  <phoneticPr fontId="3" type="noConversion"/>
  <conditionalFormatting sqref="B3:H10">
    <cfRule type="expression" dxfId="0" priority="1">
      <formula>$G3&gt;=15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F31" sqref="F31"/>
    </sheetView>
  </sheetViews>
  <sheetFormatPr defaultRowHeight="13.5" x14ac:dyDescent="0.3"/>
  <cols>
    <col min="1" max="1" width="1.625" style="1" customWidth="1"/>
    <col min="2" max="2" width="19.25" style="1" customWidth="1"/>
    <col min="3" max="3" width="13.25" style="1" customWidth="1"/>
    <col min="4" max="6" width="13.125" style="1" customWidth="1"/>
    <col min="7" max="7" width="13.125" style="1" bestFit="1" customWidth="1"/>
    <col min="8" max="8" width="14.5" style="1" customWidth="1"/>
    <col min="9" max="9" width="18" style="1" bestFit="1" customWidth="1"/>
    <col min="10" max="10" width="18" style="1" customWidth="1"/>
    <col min="11" max="16384" width="9" style="1"/>
  </cols>
  <sheetData>
    <row r="2" spans="2:10" ht="16.5" x14ac:dyDescent="0.3">
      <c r="B2" s="34"/>
      <c r="C2" s="35" t="s">
        <v>2</v>
      </c>
      <c r="D2" s="34"/>
      <c r="E2" s="34"/>
      <c r="F2" s="34"/>
      <c r="G2" s="34"/>
      <c r="H2" s="34"/>
      <c r="I2"/>
      <c r="J2"/>
    </row>
    <row r="3" spans="2:10" ht="16.5" x14ac:dyDescent="0.3">
      <c r="B3" s="34"/>
      <c r="C3" s="37" t="s">
        <v>29</v>
      </c>
      <c r="D3" s="36"/>
      <c r="E3" s="37" t="s">
        <v>33</v>
      </c>
      <c r="F3" s="36"/>
      <c r="G3" s="37" t="s">
        <v>31</v>
      </c>
      <c r="H3" s="36"/>
      <c r="I3"/>
      <c r="J3"/>
    </row>
    <row r="4" spans="2:10" ht="16.5" x14ac:dyDescent="0.3">
      <c r="B4" s="35" t="s">
        <v>49</v>
      </c>
      <c r="C4" s="38" t="s">
        <v>44</v>
      </c>
      <c r="D4" s="38" t="s">
        <v>45</v>
      </c>
      <c r="E4" s="38" t="s">
        <v>44</v>
      </c>
      <c r="F4" s="38" t="s">
        <v>45</v>
      </c>
      <c r="G4" s="38" t="s">
        <v>44</v>
      </c>
      <c r="H4" s="38" t="s">
        <v>45</v>
      </c>
      <c r="I4"/>
      <c r="J4"/>
    </row>
    <row r="5" spans="2:10" ht="16.5" x14ac:dyDescent="0.3">
      <c r="B5" s="33" t="s">
        <v>46</v>
      </c>
      <c r="C5" s="39">
        <v>1</v>
      </c>
      <c r="D5" s="39">
        <v>97800</v>
      </c>
      <c r="E5" s="39">
        <v>1</v>
      </c>
      <c r="F5" s="39">
        <v>57400</v>
      </c>
      <c r="G5" s="39">
        <v>3</v>
      </c>
      <c r="H5" s="39">
        <v>65526.666666666664</v>
      </c>
      <c r="I5"/>
      <c r="J5"/>
    </row>
    <row r="6" spans="2:10" ht="16.5" x14ac:dyDescent="0.3">
      <c r="B6" s="33" t="s">
        <v>47</v>
      </c>
      <c r="C6" s="39">
        <v>1</v>
      </c>
      <c r="D6" s="39">
        <v>157500</v>
      </c>
      <c r="E6" s="39" t="s">
        <v>50</v>
      </c>
      <c r="F6" s="39" t="s">
        <v>50</v>
      </c>
      <c r="G6" s="39" t="s">
        <v>50</v>
      </c>
      <c r="H6" s="39" t="s">
        <v>50</v>
      </c>
      <c r="I6"/>
      <c r="J6"/>
    </row>
    <row r="7" spans="2:10" ht="16.5" x14ac:dyDescent="0.3">
      <c r="B7" s="33" t="s">
        <v>48</v>
      </c>
      <c r="C7" s="39">
        <v>1</v>
      </c>
      <c r="D7" s="39">
        <v>540000</v>
      </c>
      <c r="E7" s="39">
        <v>1</v>
      </c>
      <c r="F7" s="39">
        <v>226800</v>
      </c>
      <c r="G7" s="39" t="s">
        <v>50</v>
      </c>
      <c r="H7" s="39" t="s">
        <v>50</v>
      </c>
      <c r="I7"/>
      <c r="J7"/>
    </row>
    <row r="8" spans="2:10" ht="16.5" x14ac:dyDescent="0.3">
      <c r="B8" s="33" t="s">
        <v>43</v>
      </c>
      <c r="C8" s="39">
        <v>3</v>
      </c>
      <c r="D8" s="39">
        <v>265100</v>
      </c>
      <c r="E8" s="39">
        <v>2</v>
      </c>
      <c r="F8" s="39">
        <v>142100</v>
      </c>
      <c r="G8" s="39">
        <v>3</v>
      </c>
      <c r="H8" s="39">
        <v>65526.666666666664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취득가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2023-07-07T05:35:34Z</dcterms:created>
  <dcterms:modified xsi:type="dcterms:W3CDTF">2023-07-07T06:09:58Z</dcterms:modified>
</cp:coreProperties>
</file>