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520" windowHeight="7605"/>
  </bookViews>
  <sheets>
    <sheet name="제1작업" sheetId="1" r:id="rId1"/>
    <sheet name="제2작업" sheetId="2" r:id="rId2"/>
    <sheet name="제3작업" sheetId="3" r:id="rId3"/>
    <sheet name="제4작업" sheetId="4" r:id="rId4"/>
  </sheets>
  <definedNames>
    <definedName name="_xlnm._FilterDatabase" localSheetId="1" hidden="1">제2작업!$B$2:$H$10</definedName>
    <definedName name="_xlnm.Criteria" localSheetId="1">제2작업!$B$14:$C$16</definedName>
    <definedName name="_xlnm.Extract" localSheetId="1">제2작업!$B$18:$E$18</definedName>
    <definedName name="시공비">제1작업!$G$5:$G$12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5" i="1"/>
  <c r="E14" i="1"/>
  <c r="J14" i="1"/>
  <c r="J13" i="1"/>
  <c r="E13" i="1"/>
  <c r="I6" i="1"/>
  <c r="I7" i="1"/>
  <c r="I8" i="1"/>
  <c r="I9" i="1"/>
  <c r="I10" i="1"/>
  <c r="I11" i="1"/>
  <c r="I12" i="1"/>
  <c r="I5" i="1"/>
  <c r="G17" i="3"/>
  <c r="G15" i="3"/>
  <c r="G10" i="3"/>
  <c r="G5" i="3"/>
  <c r="C16" i="3"/>
  <c r="C11" i="3"/>
  <c r="C6" i="3"/>
  <c r="C18" i="3" s="1"/>
  <c r="H11" i="2"/>
</calcChain>
</file>

<file path=xl/sharedStrings.xml><?xml version="1.0" encoding="utf-8"?>
<sst xmlns="http://schemas.openxmlformats.org/spreadsheetml/2006/main" count="150" uniqueCount="61">
  <si>
    <t>관리코드</t>
    <phoneticPr fontId="3" type="noConversion"/>
  </si>
  <si>
    <t>품목명</t>
    <phoneticPr fontId="3" type="noConversion"/>
  </si>
  <si>
    <t>ICT
제어수준</t>
    <phoneticPr fontId="3" type="noConversion"/>
  </si>
  <si>
    <t>시공업체</t>
    <phoneticPr fontId="3" type="noConversion"/>
  </si>
  <si>
    <t>도입날짜</t>
    <phoneticPr fontId="3" type="noConversion"/>
  </si>
  <si>
    <t>시공비
(단위:원)</t>
    <phoneticPr fontId="3" type="noConversion"/>
  </si>
  <si>
    <t>농가면적</t>
    <phoneticPr fontId="3" type="noConversion"/>
  </si>
  <si>
    <t>순위</t>
    <phoneticPr fontId="3" type="noConversion"/>
  </si>
  <si>
    <t>운영기간</t>
    <phoneticPr fontId="3" type="noConversion"/>
  </si>
  <si>
    <t>P-A001</t>
    <phoneticPr fontId="3" type="noConversion"/>
  </si>
  <si>
    <t>L-P010</t>
    <phoneticPr fontId="3" type="noConversion"/>
  </si>
  <si>
    <t>J-A004</t>
    <phoneticPr fontId="3" type="noConversion"/>
  </si>
  <si>
    <t>K-A008</t>
    <phoneticPr fontId="3" type="noConversion"/>
  </si>
  <si>
    <t>S-P011</t>
    <phoneticPr fontId="3" type="noConversion"/>
  </si>
  <si>
    <t>H-A005</t>
    <phoneticPr fontId="3" type="noConversion"/>
  </si>
  <si>
    <t>관수제어 시공비(단위:원)의 최저값</t>
    <phoneticPr fontId="3" type="noConversion"/>
  </si>
  <si>
    <t>병해충제어 시공비(단위:원) 평균</t>
    <phoneticPr fontId="3" type="noConversion"/>
  </si>
  <si>
    <t>사과</t>
  </si>
  <si>
    <t>사과</t>
    <phoneticPr fontId="3" type="noConversion"/>
  </si>
  <si>
    <t>배</t>
    <phoneticPr fontId="3" type="noConversion"/>
  </si>
  <si>
    <t>복숭아</t>
    <phoneticPr fontId="3" type="noConversion"/>
  </si>
  <si>
    <t>감귤</t>
    <phoneticPr fontId="3" type="noConversion"/>
  </si>
  <si>
    <t>딸기</t>
    <phoneticPr fontId="3" type="noConversion"/>
  </si>
  <si>
    <t>망고</t>
    <phoneticPr fontId="3" type="noConversion"/>
  </si>
  <si>
    <t>수박</t>
    <phoneticPr fontId="3" type="noConversion"/>
  </si>
  <si>
    <t>포도</t>
    <phoneticPr fontId="3" type="noConversion"/>
  </si>
  <si>
    <t>관수제어</t>
    <phoneticPr fontId="3" type="noConversion"/>
  </si>
  <si>
    <t>관수/병해충제어</t>
    <phoneticPr fontId="3" type="noConversion"/>
  </si>
  <si>
    <t>병해충제어</t>
    <phoneticPr fontId="3" type="noConversion"/>
  </si>
  <si>
    <t>관수제어</t>
    <phoneticPr fontId="3" type="noConversion"/>
  </si>
  <si>
    <t>관수/병해충제어</t>
    <phoneticPr fontId="3" type="noConversion"/>
  </si>
  <si>
    <t>병해충제어</t>
    <phoneticPr fontId="3" type="noConversion"/>
  </si>
  <si>
    <t>관수제어</t>
    <phoneticPr fontId="3" type="noConversion"/>
  </si>
  <si>
    <t>그린온실</t>
    <phoneticPr fontId="3" type="noConversion"/>
  </si>
  <si>
    <t>K스마트팜</t>
    <phoneticPr fontId="3" type="noConversion"/>
  </si>
  <si>
    <t>스마트팜코리아</t>
    <phoneticPr fontId="3" type="noConversion"/>
  </si>
  <si>
    <t>그린첨단</t>
    <phoneticPr fontId="3" type="noConversion"/>
  </si>
  <si>
    <t>토탈팜</t>
    <phoneticPr fontId="3" type="noConversion"/>
  </si>
  <si>
    <t>엔씽</t>
    <phoneticPr fontId="3" type="noConversion"/>
  </si>
  <si>
    <t>ICT스마트팜</t>
    <phoneticPr fontId="3" type="noConversion"/>
  </si>
  <si>
    <t>친환경팜</t>
    <phoneticPr fontId="3" type="noConversion"/>
  </si>
  <si>
    <t>최대 농가면적</t>
    <phoneticPr fontId="3" type="noConversion"/>
  </si>
  <si>
    <t>품목명</t>
    <phoneticPr fontId="3" type="noConversion"/>
  </si>
  <si>
    <t>농가면적</t>
    <phoneticPr fontId="3" type="noConversion"/>
  </si>
  <si>
    <t>농가면적의 전체 평균</t>
    <phoneticPr fontId="3" type="noConversion"/>
  </si>
  <si>
    <t>&lt;=2018-03-31</t>
    <phoneticPr fontId="3" type="noConversion"/>
  </si>
  <si>
    <t>병해충제어 개수</t>
  </si>
  <si>
    <t>관수제어 개수</t>
  </si>
  <si>
    <t>관수/병해충제어 개수</t>
  </si>
  <si>
    <t>전체 개수</t>
  </si>
  <si>
    <t>병해충제어 평균</t>
  </si>
  <si>
    <t>관수제어 평균</t>
  </si>
  <si>
    <t>관수/병해충제어 평균</t>
  </si>
  <si>
    <t>전체 평균</t>
  </si>
  <si>
    <t>P-O100</t>
    <phoneticPr fontId="3" type="noConversion"/>
  </si>
  <si>
    <t>P-O100</t>
    <phoneticPr fontId="3" type="noConversion"/>
  </si>
  <si>
    <t>P-O100</t>
    <phoneticPr fontId="3" type="noConversion"/>
  </si>
  <si>
    <t>L-O110</t>
    <phoneticPr fontId="3" type="noConversion"/>
  </si>
  <si>
    <t>L-O110</t>
    <phoneticPr fontId="3" type="noConversion"/>
  </si>
  <si>
    <t>L-O110</t>
    <phoneticPr fontId="3" type="noConversion"/>
  </si>
  <si>
    <t>P-O100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</si>
</sst>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&quot;평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1" fontId="2" fillId="0" borderId="3" xfId="1" applyFont="1" applyBorder="1" applyAlignment="1">
      <alignment horizontal="right" vertical="center"/>
    </xf>
    <xf numFmtId="41" fontId="2" fillId="0" borderId="1" xfId="1" applyFont="1" applyBorder="1" applyAlignment="1">
      <alignment horizontal="right" vertical="center"/>
    </xf>
    <xf numFmtId="41" fontId="2" fillId="0" borderId="8" xfId="1" applyFont="1" applyBorder="1" applyAlignment="1">
      <alignment horizontal="right" vertical="center"/>
    </xf>
    <xf numFmtId="176" fontId="2" fillId="0" borderId="3" xfId="1" applyNumberFormat="1" applyFont="1" applyBorder="1" applyAlignment="1">
      <alignment horizontal="right" vertical="center"/>
    </xf>
    <xf numFmtId="176" fontId="2" fillId="0" borderId="1" xfId="1" applyNumberFormat="1" applyFont="1" applyBorder="1" applyAlignment="1">
      <alignment horizontal="right" vertical="center"/>
    </xf>
    <xf numFmtId="176" fontId="2" fillId="0" borderId="8" xfId="1" applyNumberFormat="1" applyFont="1" applyBorder="1" applyAlignment="1">
      <alignment horizontal="right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41" fontId="2" fillId="0" borderId="10" xfId="1" applyFont="1" applyBorder="1" applyAlignment="1">
      <alignment horizontal="right" vertical="center"/>
    </xf>
    <xf numFmtId="176" fontId="2" fillId="0" borderId="10" xfId="1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41" fontId="2" fillId="0" borderId="0" xfId="1" applyFont="1" applyBorder="1" applyAlignment="1">
      <alignment horizontal="right" vertical="center"/>
    </xf>
    <xf numFmtId="176" fontId="2" fillId="0" borderId="0" xfId="1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3">
    <dxf>
      <font>
        <b/>
        <i val="0"/>
        <color rgb="FF0070C0"/>
      </font>
    </dxf>
    <dxf>
      <font>
        <b/>
        <i val="0"/>
        <color rgb="FF0070C0"/>
      </font>
    </dxf>
    <dxf>
      <font>
        <b/>
        <i val="0"/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11/relationships/chartColorStyle" Target="colors1.xml"/><Relationship Id="rId1" Type="http://schemas.microsoft.com/office/2011/relationships/chartStyle" Target="style1.xml"/><Relationship Id="rId4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r>
              <a:rPr lang="ko-KR" altLang="en-US" sz="2000" b="1"/>
              <a:t>관수제어 및 관수</a:t>
            </a:r>
            <a:r>
              <a:rPr lang="en-US" altLang="ko-KR" sz="2000" b="1"/>
              <a:t>/</a:t>
            </a:r>
            <a:r>
              <a:rPr lang="ko-KR" altLang="en-US" sz="2000" b="1"/>
              <a:t>병해충제어 스마트 팜 현황</a:t>
            </a:r>
            <a:endParaRPr lang="ko-KR" sz="2000" b="1"/>
          </a:p>
        </c:rich>
      </c:tx>
      <c:layout/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제1작업!$H$4</c:f>
              <c:strCache>
                <c:ptCount val="1"/>
                <c:pt idx="0">
                  <c:v>농가면적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2"/>
              <c:layout/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5924-4BE3-9C7B-3771663067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굴림" panose="020B0600000101010101" pitchFamily="50" charset="-127"/>
                    <a:ea typeface="굴림" panose="020B0600000101010101" pitchFamily="50" charset="-127"/>
                    <a:cs typeface="+mn-cs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(제1작업!$C$5,제1작업!$C$6,제1작업!$C$8,제1작업!$C$9,제1작업!$C$11,제1작업!$C$12)</c:f>
              <c:strCache>
                <c:ptCount val="6"/>
                <c:pt idx="0">
                  <c:v>사과</c:v>
                </c:pt>
                <c:pt idx="1">
                  <c:v>배</c:v>
                </c:pt>
                <c:pt idx="2">
                  <c:v>감귤</c:v>
                </c:pt>
                <c:pt idx="3">
                  <c:v>딸기</c:v>
                </c:pt>
                <c:pt idx="4">
                  <c:v>수박</c:v>
                </c:pt>
                <c:pt idx="5">
                  <c:v>포도</c:v>
                </c:pt>
              </c:strCache>
            </c:strRef>
          </c:cat>
          <c:val>
            <c:numRef>
              <c:f>(제1작업!$H$5,제1작업!$H$6,제1작업!$H$8,제1작업!$H$9,제1작업!$H$11,제1작업!$H$12)</c:f>
              <c:numCache>
                <c:formatCode>#,##0"평"</c:formatCode>
                <c:ptCount val="6"/>
                <c:pt idx="0">
                  <c:v>5250</c:v>
                </c:pt>
                <c:pt idx="1">
                  <c:v>8500</c:v>
                </c:pt>
                <c:pt idx="2">
                  <c:v>12500</c:v>
                </c:pt>
                <c:pt idx="3">
                  <c:v>8250</c:v>
                </c:pt>
                <c:pt idx="4">
                  <c:v>6800</c:v>
                </c:pt>
                <c:pt idx="5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24-4BE3-9C7B-377166306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25699983"/>
        <c:axId val="1125696655"/>
      </c:barChart>
      <c:lineChart>
        <c:grouping val="standard"/>
        <c:varyColors val="0"/>
        <c:ser>
          <c:idx val="0"/>
          <c:order val="0"/>
          <c:tx>
            <c:v>시공비(단위:원)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(제1작업!$C$5,제1작업!$C$6,제1작업!$C$8,제1작업!$C$9,제1작업!$C$11,제1작업!$C$12)</c:f>
              <c:strCache>
                <c:ptCount val="6"/>
                <c:pt idx="0">
                  <c:v>사과</c:v>
                </c:pt>
                <c:pt idx="1">
                  <c:v>배</c:v>
                </c:pt>
                <c:pt idx="2">
                  <c:v>감귤</c:v>
                </c:pt>
                <c:pt idx="3">
                  <c:v>딸기</c:v>
                </c:pt>
                <c:pt idx="4">
                  <c:v>수박</c:v>
                </c:pt>
                <c:pt idx="5">
                  <c:v>포도</c:v>
                </c:pt>
              </c:strCache>
            </c:strRef>
          </c:cat>
          <c:val>
            <c:numRef>
              <c:f>(제1작업!$G$5,제1작업!$G$6,제1작업!$G$8,제1작업!$G$9,제1작업!$G$11,제1작업!$G$12)</c:f>
              <c:numCache>
                <c:formatCode>_(* #,##0_);_(* \(#,##0\);_(* "-"_);_(@_)</c:formatCode>
                <c:ptCount val="6"/>
                <c:pt idx="0">
                  <c:v>1550000</c:v>
                </c:pt>
                <c:pt idx="1">
                  <c:v>2000000</c:v>
                </c:pt>
                <c:pt idx="2">
                  <c:v>3250000</c:v>
                </c:pt>
                <c:pt idx="3">
                  <c:v>1850000</c:v>
                </c:pt>
                <c:pt idx="4">
                  <c:v>1580000</c:v>
                </c:pt>
                <c:pt idx="5">
                  <c:v>3150000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4-4BE3-9C7B-377166306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5698735"/>
        <c:axId val="1125689167"/>
      </c:lineChart>
      <c:catAx>
        <c:axId val="112569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125696655"/>
        <c:crosses val="autoZero"/>
        <c:auto val="1"/>
        <c:lblAlgn val="ctr"/>
        <c:lblOffset val="100"/>
        <c:noMultiLvlLbl val="0"/>
      </c:catAx>
      <c:valAx>
        <c:axId val="1125696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&quot;평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125699983"/>
        <c:crosses val="autoZero"/>
        <c:crossBetween val="between"/>
      </c:valAx>
      <c:valAx>
        <c:axId val="1125689167"/>
        <c:scaling>
          <c:orientation val="minMax"/>
        </c:scaling>
        <c:delete val="0"/>
        <c:axPos val="r"/>
        <c:numFmt formatCode="_(* #,##0_);_(* \(#,##0\);_(* &quot;-&quot;_);_(@_)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굴림" panose="020B0600000101010101" pitchFamily="50" charset="-127"/>
                <a:ea typeface="굴림" panose="020B0600000101010101" pitchFamily="50" charset="-127"/>
                <a:cs typeface="+mn-cs"/>
              </a:defRPr>
            </a:pPr>
            <a:endParaRPr lang="ko-KR"/>
          </a:p>
        </c:txPr>
        <c:crossAx val="1125698735"/>
        <c:crosses val="max"/>
        <c:crossBetween val="between"/>
      </c:valAx>
      <c:catAx>
        <c:axId val="112569873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5689167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굴림" panose="020B0600000101010101" pitchFamily="50" charset="-127"/>
              <a:ea typeface="굴림" panose="020B0600000101010101" pitchFamily="50" charset="-127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blipFill>
      <a:blip xmlns:r="http://schemas.openxmlformats.org/officeDocument/2006/relationships" r:embed="rId3"/>
      <a:tile tx="0" ty="0" sx="100000" sy="100000" flip="none" algn="tl"/>
    </a:blip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굴림" panose="020B0600000101010101" pitchFamily="50" charset="-127"/>
          <a:ea typeface="굴림" panose="020B0600000101010101" pitchFamily="50" charset="-127"/>
        </a:defRPr>
      </a:pPr>
      <a:endParaRPr lang="ko-KR"/>
    </a:p>
  </c:txPr>
  <c:userShapes r:id="rId4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16565</xdr:colOff>
      <xdr:row>0</xdr:row>
      <xdr:rowOff>57979</xdr:rowOff>
    </xdr:from>
    <xdr:to>
      <xdr:col>6</xdr:col>
      <xdr:colOff>778565</xdr:colOff>
      <xdr:row>2</xdr:row>
      <xdr:rowOff>265042</xdr:rowOff>
    </xdr:to>
    <xdr:sp macro="" textlink="">
      <xdr:nvSpPr>
        <xdr:cNvPr id="2" name="가로로 말린 두루마리 모양 1"/>
        <xdr:cNvSpPr/>
      </xdr:nvSpPr>
      <xdr:spPr>
        <a:xfrm>
          <a:off x="140804" y="57979"/>
          <a:ext cx="5251174" cy="911085"/>
        </a:xfrm>
        <a:prstGeom prst="horizontalScroll">
          <a:avLst/>
        </a:prstGeom>
        <a:solidFill>
          <a:srgbClr val="FFFF00"/>
        </a:soli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ICT</a:t>
          </a:r>
          <a:r>
            <a:rPr lang="en-US" altLang="ko-KR" sz="2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24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기반 스마트 팜 현황</a:t>
          </a:r>
          <a:endParaRPr lang="ko-KR" altLang="en-US" sz="2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 editAs="oneCell">
    <xdr:from>
      <xdr:col>7</xdr:col>
      <xdr:colOff>22411</xdr:colOff>
      <xdr:row>0</xdr:row>
      <xdr:rowOff>134471</xdr:rowOff>
    </xdr:from>
    <xdr:to>
      <xdr:col>9</xdr:col>
      <xdr:colOff>829893</xdr:colOff>
      <xdr:row>2</xdr:row>
      <xdr:rowOff>145676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0323" y="134471"/>
          <a:ext cx="2421129" cy="7171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0.50545</cdr:x>
      <cdr:y>0.10738</cdr:y>
    </cdr:from>
    <cdr:to>
      <cdr:x>0.63461</cdr:x>
      <cdr:y>0.19759</cdr:y>
    </cdr:to>
    <cdr:sp macro="" textlink="">
      <cdr:nvSpPr>
        <cdr:cNvPr id="2" name="모서리가 둥근 사각형 설명선 1"/>
        <cdr:cNvSpPr/>
      </cdr:nvSpPr>
      <cdr:spPr>
        <a:xfrm xmlns:a="http://schemas.openxmlformats.org/drawingml/2006/main">
          <a:off x="4697260" y="652398"/>
          <a:ext cx="1200411" cy="548014"/>
        </a:xfrm>
        <a:prstGeom xmlns:a="http://schemas.openxmlformats.org/drawingml/2006/main" prst="wedgeRoundRectCallout">
          <a:avLst>
            <a:gd name="adj1" fmla="val -84963"/>
            <a:gd name="adj2" fmla="val 33929"/>
            <a:gd name="adj3" fmla="val 16667"/>
          </a:avLst>
        </a:prstGeom>
        <a:solidFill xmlns:a="http://schemas.openxmlformats.org/drawingml/2006/main">
          <a:schemeClr val="bg1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ko-KR" altLang="en-US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최대 농가면적</a:t>
          </a:r>
          <a:endParaRPr lang="ko-KR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zoomScale="85" zoomScaleNormal="85" workbookViewId="0">
      <selection activeCell="F16" sqref="F16"/>
    </sheetView>
  </sheetViews>
  <sheetFormatPr defaultRowHeight="13.5" x14ac:dyDescent="0.3"/>
  <cols>
    <col min="1" max="1" width="1.625" style="1" customWidth="1"/>
    <col min="2" max="2" width="9" style="1"/>
    <col min="3" max="3" width="9" style="1" customWidth="1"/>
    <col min="4" max="4" width="16" style="1" bestFit="1" customWidth="1"/>
    <col min="5" max="5" width="15.125" style="1" bestFit="1" customWidth="1"/>
    <col min="6" max="6" width="14.125" style="1" customWidth="1"/>
    <col min="7" max="7" width="12.875" style="1" customWidth="1"/>
    <col min="8" max="8" width="12.25" style="1" customWidth="1"/>
    <col min="9" max="9" width="9" style="1"/>
    <col min="10" max="10" width="11" style="1" customWidth="1"/>
    <col min="11" max="11" width="9" style="1"/>
    <col min="12" max="12" width="3.25" style="1" customWidth="1"/>
    <col min="13" max="16384" width="9" style="1"/>
  </cols>
  <sheetData>
    <row r="1" spans="2:10" ht="29.25" customHeight="1" x14ac:dyDescent="0.3"/>
    <row r="2" spans="2:10" ht="26.25" customHeight="1" x14ac:dyDescent="0.3"/>
    <row r="3" spans="2:10" ht="24" customHeight="1" thickBot="1" x14ac:dyDescent="0.35"/>
    <row r="4" spans="2:10" ht="27.75" thickBot="1" x14ac:dyDescent="0.35">
      <c r="B4" s="10" t="s">
        <v>0</v>
      </c>
      <c r="C4" s="11" t="s">
        <v>1</v>
      </c>
      <c r="D4" s="12" t="s">
        <v>2</v>
      </c>
      <c r="E4" s="11" t="s">
        <v>3</v>
      </c>
      <c r="F4" s="11" t="s">
        <v>4</v>
      </c>
      <c r="G4" s="12" t="s">
        <v>5</v>
      </c>
      <c r="H4" s="11" t="s">
        <v>6</v>
      </c>
      <c r="I4" s="11" t="s">
        <v>7</v>
      </c>
      <c r="J4" s="13" t="s">
        <v>8</v>
      </c>
    </row>
    <row r="5" spans="2:10" x14ac:dyDescent="0.3">
      <c r="B5" s="14" t="s">
        <v>9</v>
      </c>
      <c r="C5" s="15" t="s">
        <v>18</v>
      </c>
      <c r="D5" s="15" t="s">
        <v>26</v>
      </c>
      <c r="E5" s="15" t="s">
        <v>33</v>
      </c>
      <c r="F5" s="16">
        <v>43544</v>
      </c>
      <c r="G5" s="27">
        <v>1550000</v>
      </c>
      <c r="H5" s="30">
        <v>5250</v>
      </c>
      <c r="I5" s="15">
        <f>_xlfn.RANK.EQ(F5,$F$5:$F$12,0)</f>
        <v>1</v>
      </c>
      <c r="J5" s="45" t="str">
        <f ca="1">YEAR(TODAY())-YEAR(F5)&amp;"년"</f>
        <v>4년</v>
      </c>
    </row>
    <row r="6" spans="2:10" x14ac:dyDescent="0.3">
      <c r="B6" s="17" t="s">
        <v>10</v>
      </c>
      <c r="C6" s="18" t="s">
        <v>19</v>
      </c>
      <c r="D6" s="18" t="s">
        <v>27</v>
      </c>
      <c r="E6" s="18" t="s">
        <v>34</v>
      </c>
      <c r="F6" s="19">
        <v>43345</v>
      </c>
      <c r="G6" s="28">
        <v>2000000</v>
      </c>
      <c r="H6" s="31">
        <v>8500</v>
      </c>
      <c r="I6" s="18">
        <f t="shared" ref="I6:I12" si="0">_xlfn.RANK.EQ(F6,$F$5:$F$12,0)</f>
        <v>5</v>
      </c>
      <c r="J6" s="20" t="str">
        <f t="shared" ref="J6:J12" ca="1" si="1">YEAR(TODAY())-YEAR(F6)&amp;"년"</f>
        <v>5년</v>
      </c>
    </row>
    <row r="7" spans="2:10" x14ac:dyDescent="0.3">
      <c r="B7" s="17" t="s">
        <v>11</v>
      </c>
      <c r="C7" s="18" t="s">
        <v>20</v>
      </c>
      <c r="D7" s="18" t="s">
        <v>28</v>
      </c>
      <c r="E7" s="18" t="s">
        <v>35</v>
      </c>
      <c r="F7" s="19">
        <v>43383</v>
      </c>
      <c r="G7" s="28">
        <v>1200000</v>
      </c>
      <c r="H7" s="31">
        <v>3200</v>
      </c>
      <c r="I7" s="18">
        <f t="shared" si="0"/>
        <v>4</v>
      </c>
      <c r="J7" s="20" t="str">
        <f t="shared" ca="1" si="1"/>
        <v>5년</v>
      </c>
    </row>
    <row r="8" spans="2:10" x14ac:dyDescent="0.3">
      <c r="B8" s="17" t="s">
        <v>54</v>
      </c>
      <c r="C8" s="18" t="s">
        <v>21</v>
      </c>
      <c r="D8" s="18" t="s">
        <v>29</v>
      </c>
      <c r="E8" s="18" t="s">
        <v>36</v>
      </c>
      <c r="F8" s="19">
        <v>42891</v>
      </c>
      <c r="G8" s="28">
        <v>3250000</v>
      </c>
      <c r="H8" s="31">
        <v>12500</v>
      </c>
      <c r="I8" s="18">
        <f t="shared" si="0"/>
        <v>8</v>
      </c>
      <c r="J8" s="20" t="str">
        <f t="shared" ca="1" si="1"/>
        <v>6년</v>
      </c>
    </row>
    <row r="9" spans="2:10" x14ac:dyDescent="0.3">
      <c r="B9" s="17" t="s">
        <v>12</v>
      </c>
      <c r="C9" s="18" t="s">
        <v>22</v>
      </c>
      <c r="D9" s="18" t="s">
        <v>30</v>
      </c>
      <c r="E9" s="18" t="s">
        <v>37</v>
      </c>
      <c r="F9" s="19">
        <v>43146</v>
      </c>
      <c r="G9" s="28">
        <v>1850000</v>
      </c>
      <c r="H9" s="31">
        <v>8250</v>
      </c>
      <c r="I9" s="18">
        <f t="shared" si="0"/>
        <v>6</v>
      </c>
      <c r="J9" s="20" t="str">
        <f t="shared" ca="1" si="1"/>
        <v>5년</v>
      </c>
    </row>
    <row r="10" spans="2:10" x14ac:dyDescent="0.3">
      <c r="B10" s="17" t="s">
        <v>59</v>
      </c>
      <c r="C10" s="18" t="s">
        <v>23</v>
      </c>
      <c r="D10" s="18" t="s">
        <v>31</v>
      </c>
      <c r="E10" s="18" t="s">
        <v>38</v>
      </c>
      <c r="F10" s="19">
        <v>43136</v>
      </c>
      <c r="G10" s="28">
        <v>1600000</v>
      </c>
      <c r="H10" s="31">
        <v>7550</v>
      </c>
      <c r="I10" s="18">
        <f t="shared" si="0"/>
        <v>7</v>
      </c>
      <c r="J10" s="20" t="str">
        <f t="shared" ca="1" si="1"/>
        <v>5년</v>
      </c>
    </row>
    <row r="11" spans="2:10" x14ac:dyDescent="0.3">
      <c r="B11" s="17" t="s">
        <v>13</v>
      </c>
      <c r="C11" s="18" t="s">
        <v>24</v>
      </c>
      <c r="D11" s="18" t="s">
        <v>32</v>
      </c>
      <c r="E11" s="18" t="s">
        <v>39</v>
      </c>
      <c r="F11" s="19">
        <v>43405</v>
      </c>
      <c r="G11" s="28">
        <v>1580000</v>
      </c>
      <c r="H11" s="31">
        <v>6800</v>
      </c>
      <c r="I11" s="18">
        <f t="shared" si="0"/>
        <v>3</v>
      </c>
      <c r="J11" s="20" t="str">
        <f t="shared" ca="1" si="1"/>
        <v>5년</v>
      </c>
    </row>
    <row r="12" spans="2:10" ht="14.25" thickBot="1" x14ac:dyDescent="0.35">
      <c r="B12" s="21" t="s">
        <v>14</v>
      </c>
      <c r="C12" s="5" t="s">
        <v>25</v>
      </c>
      <c r="D12" s="5" t="s">
        <v>27</v>
      </c>
      <c r="E12" s="5" t="s">
        <v>40</v>
      </c>
      <c r="F12" s="22">
        <v>43511</v>
      </c>
      <c r="G12" s="29">
        <v>3150000</v>
      </c>
      <c r="H12" s="32">
        <v>11500</v>
      </c>
      <c r="I12" s="5">
        <f t="shared" si="0"/>
        <v>2</v>
      </c>
      <c r="J12" s="23" t="str">
        <f t="shared" ca="1" si="1"/>
        <v>4년</v>
      </c>
    </row>
    <row r="13" spans="2:10" x14ac:dyDescent="0.3">
      <c r="B13" s="7" t="s">
        <v>15</v>
      </c>
      <c r="C13" s="8"/>
      <c r="D13" s="8"/>
      <c r="E13" s="24">
        <f>DMIN(B4:H12,G4,D4:D5)</f>
        <v>1550000</v>
      </c>
      <c r="F13" s="9"/>
      <c r="G13" s="8" t="s">
        <v>41</v>
      </c>
      <c r="H13" s="8"/>
      <c r="I13" s="8"/>
      <c r="J13" s="25">
        <f>LARGE(H5:H12,1)</f>
        <v>12500</v>
      </c>
    </row>
    <row r="14" spans="2:10" ht="17.25" customHeight="1" thickBot="1" x14ac:dyDescent="0.35">
      <c r="B14" s="3" t="s">
        <v>16</v>
      </c>
      <c r="C14" s="4"/>
      <c r="D14" s="4"/>
      <c r="E14" s="5">
        <f>SUMIF(D5:D12,D7,시공비)/COUNTIF(D5:D12,D7)</f>
        <v>1400000</v>
      </c>
      <c r="F14" s="6"/>
      <c r="G14" s="26" t="s">
        <v>42</v>
      </c>
      <c r="H14" s="5" t="s">
        <v>17</v>
      </c>
      <c r="I14" s="26" t="s">
        <v>43</v>
      </c>
      <c r="J14" s="23">
        <f>VLOOKUP(H14,C5:H12,6,FALSE)</f>
        <v>5250</v>
      </c>
    </row>
    <row r="20" ht="13.5" customHeight="1" x14ac:dyDescent="0.3"/>
    <row r="21" ht="39.75" customHeight="1" x14ac:dyDescent="0.3"/>
  </sheetData>
  <mergeCells count="4">
    <mergeCell ref="B13:D13"/>
    <mergeCell ref="B14:D14"/>
    <mergeCell ref="G13:I13"/>
    <mergeCell ref="F13:F14"/>
  </mergeCells>
  <phoneticPr fontId="3" type="noConversion"/>
  <conditionalFormatting sqref="B5:J12">
    <cfRule type="expression" dxfId="0" priority="1">
      <formula>$H5&gt;=10000</formula>
    </cfRule>
  </conditionalFormatting>
  <dataValidations count="1">
    <dataValidation type="list" allowBlank="1" showInputMessage="1" showErrorMessage="1" sqref="H14">
      <formula1>$C$5:$C$12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B9" sqref="B9"/>
    </sheetView>
  </sheetViews>
  <sheetFormatPr defaultRowHeight="13.5" x14ac:dyDescent="0.3"/>
  <cols>
    <col min="1" max="1" width="1.625" style="1" customWidth="1"/>
    <col min="2" max="2" width="11" style="1" bestFit="1" customWidth="1"/>
    <col min="3" max="3" width="14.125" style="1" bestFit="1" customWidth="1"/>
    <col min="4" max="4" width="17.375" style="1" bestFit="1" customWidth="1"/>
    <col min="5" max="5" width="15.125" style="1" bestFit="1" customWidth="1"/>
    <col min="6" max="6" width="13.25" style="1" bestFit="1" customWidth="1"/>
    <col min="7" max="7" width="13.75" style="1" bestFit="1" customWidth="1"/>
    <col min="8" max="8" width="10.12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10" t="s">
        <v>0</v>
      </c>
      <c r="C2" s="11" t="s">
        <v>1</v>
      </c>
      <c r="D2" s="12" t="s">
        <v>2</v>
      </c>
      <c r="E2" s="11" t="s">
        <v>3</v>
      </c>
      <c r="F2" s="11" t="s">
        <v>4</v>
      </c>
      <c r="G2" s="12" t="s">
        <v>5</v>
      </c>
      <c r="H2" s="11" t="s">
        <v>6</v>
      </c>
    </row>
    <row r="3" spans="2:8" x14ac:dyDescent="0.3">
      <c r="B3" s="14" t="s">
        <v>9</v>
      </c>
      <c r="C3" s="15" t="s">
        <v>18</v>
      </c>
      <c r="D3" s="15" t="s">
        <v>26</v>
      </c>
      <c r="E3" s="15" t="s">
        <v>33</v>
      </c>
      <c r="F3" s="16">
        <v>43544</v>
      </c>
      <c r="G3" s="27">
        <v>1550000</v>
      </c>
      <c r="H3" s="30">
        <v>5700</v>
      </c>
    </row>
    <row r="4" spans="2:8" x14ac:dyDescent="0.3">
      <c r="B4" s="17" t="s">
        <v>10</v>
      </c>
      <c r="C4" s="18" t="s">
        <v>19</v>
      </c>
      <c r="D4" s="18" t="s">
        <v>27</v>
      </c>
      <c r="E4" s="18" t="s">
        <v>34</v>
      </c>
      <c r="F4" s="19">
        <v>43345</v>
      </c>
      <c r="G4" s="28">
        <v>2000000</v>
      </c>
      <c r="H4" s="31">
        <v>8500</v>
      </c>
    </row>
    <row r="5" spans="2:8" x14ac:dyDescent="0.3">
      <c r="B5" s="17" t="s">
        <v>11</v>
      </c>
      <c r="C5" s="18" t="s">
        <v>20</v>
      </c>
      <c r="D5" s="18" t="s">
        <v>28</v>
      </c>
      <c r="E5" s="18" t="s">
        <v>35</v>
      </c>
      <c r="F5" s="19">
        <v>43383</v>
      </c>
      <c r="G5" s="28">
        <v>1200000</v>
      </c>
      <c r="H5" s="31">
        <v>3200</v>
      </c>
    </row>
    <row r="6" spans="2:8" x14ac:dyDescent="0.3">
      <c r="B6" s="17" t="s">
        <v>55</v>
      </c>
      <c r="C6" s="18" t="s">
        <v>21</v>
      </c>
      <c r="D6" s="18" t="s">
        <v>29</v>
      </c>
      <c r="E6" s="18" t="s">
        <v>36</v>
      </c>
      <c r="F6" s="19">
        <v>42891</v>
      </c>
      <c r="G6" s="28">
        <v>3250000</v>
      </c>
      <c r="H6" s="31">
        <v>12500</v>
      </c>
    </row>
    <row r="7" spans="2:8" x14ac:dyDescent="0.3">
      <c r="B7" s="17" t="s">
        <v>12</v>
      </c>
      <c r="C7" s="18" t="s">
        <v>22</v>
      </c>
      <c r="D7" s="18" t="s">
        <v>30</v>
      </c>
      <c r="E7" s="18" t="s">
        <v>37</v>
      </c>
      <c r="F7" s="19">
        <v>43146</v>
      </c>
      <c r="G7" s="28">
        <v>1850000</v>
      </c>
      <c r="H7" s="31">
        <v>8250</v>
      </c>
    </row>
    <row r="8" spans="2:8" x14ac:dyDescent="0.3">
      <c r="B8" s="17" t="s">
        <v>58</v>
      </c>
      <c r="C8" s="18" t="s">
        <v>23</v>
      </c>
      <c r="D8" s="18" t="s">
        <v>31</v>
      </c>
      <c r="E8" s="18" t="s">
        <v>38</v>
      </c>
      <c r="F8" s="19">
        <v>43136</v>
      </c>
      <c r="G8" s="28">
        <v>1600000</v>
      </c>
      <c r="H8" s="31">
        <v>7550</v>
      </c>
    </row>
    <row r="9" spans="2:8" x14ac:dyDescent="0.3">
      <c r="B9" s="17" t="s">
        <v>13</v>
      </c>
      <c r="C9" s="18" t="s">
        <v>24</v>
      </c>
      <c r="D9" s="18" t="s">
        <v>32</v>
      </c>
      <c r="E9" s="18" t="s">
        <v>39</v>
      </c>
      <c r="F9" s="19">
        <v>43405</v>
      </c>
      <c r="G9" s="28">
        <v>1580000</v>
      </c>
      <c r="H9" s="31">
        <v>6800</v>
      </c>
    </row>
    <row r="10" spans="2:8" x14ac:dyDescent="0.3">
      <c r="B10" s="33" t="s">
        <v>14</v>
      </c>
      <c r="C10" s="34" t="s">
        <v>25</v>
      </c>
      <c r="D10" s="34" t="s">
        <v>27</v>
      </c>
      <c r="E10" s="34" t="s">
        <v>40</v>
      </c>
      <c r="F10" s="35">
        <v>43511</v>
      </c>
      <c r="G10" s="36">
        <v>3150000</v>
      </c>
      <c r="H10" s="37">
        <v>11500</v>
      </c>
    </row>
    <row r="11" spans="2:8" x14ac:dyDescent="0.3">
      <c r="B11" s="2" t="s">
        <v>44</v>
      </c>
      <c r="C11" s="2"/>
      <c r="D11" s="2"/>
      <c r="E11" s="2"/>
      <c r="F11" s="2"/>
      <c r="G11" s="2"/>
      <c r="H11" s="38">
        <f>AVERAGE(H3:H10)</f>
        <v>8000</v>
      </c>
    </row>
    <row r="13" spans="2:8" ht="14.25" thickBot="1" x14ac:dyDescent="0.35"/>
    <row r="14" spans="2:8" ht="27" x14ac:dyDescent="0.3">
      <c r="B14" s="12" t="s">
        <v>2</v>
      </c>
      <c r="C14" s="11" t="s">
        <v>4</v>
      </c>
    </row>
    <row r="15" spans="2:8" x14ac:dyDescent="0.3">
      <c r="B15" s="1" t="s">
        <v>28</v>
      </c>
    </row>
    <row r="16" spans="2:8" x14ac:dyDescent="0.3">
      <c r="C16" s="1" t="s">
        <v>45</v>
      </c>
    </row>
    <row r="17" spans="2:5" ht="14.25" thickBot="1" x14ac:dyDescent="0.35"/>
    <row r="18" spans="2:5" ht="27" x14ac:dyDescent="0.3">
      <c r="B18" s="10" t="s">
        <v>0</v>
      </c>
      <c r="C18" s="11" t="s">
        <v>1</v>
      </c>
      <c r="D18" s="12" t="s">
        <v>5</v>
      </c>
      <c r="E18" s="11" t="s">
        <v>6</v>
      </c>
    </row>
    <row r="19" spans="2:5" x14ac:dyDescent="0.3">
      <c r="B19" s="17" t="s">
        <v>11</v>
      </c>
      <c r="C19" s="18" t="s">
        <v>20</v>
      </c>
      <c r="D19" s="28">
        <v>1200000</v>
      </c>
      <c r="E19" s="31">
        <v>3200</v>
      </c>
    </row>
    <row r="20" spans="2:5" x14ac:dyDescent="0.3">
      <c r="B20" s="17" t="s">
        <v>56</v>
      </c>
      <c r="C20" s="18" t="s">
        <v>21</v>
      </c>
      <c r="D20" s="28">
        <v>3250000</v>
      </c>
      <c r="E20" s="31">
        <v>12500</v>
      </c>
    </row>
    <row r="21" spans="2:5" x14ac:dyDescent="0.3">
      <c r="B21" s="17" t="s">
        <v>12</v>
      </c>
      <c r="C21" s="18" t="s">
        <v>22</v>
      </c>
      <c r="D21" s="28">
        <v>1850000</v>
      </c>
      <c r="E21" s="31">
        <v>8250</v>
      </c>
    </row>
    <row r="22" spans="2:5" x14ac:dyDescent="0.3">
      <c r="B22" s="17" t="s">
        <v>57</v>
      </c>
      <c r="C22" s="18" t="s">
        <v>23</v>
      </c>
      <c r="D22" s="28">
        <v>1600000</v>
      </c>
      <c r="E22" s="31">
        <v>7550</v>
      </c>
    </row>
  </sheetData>
  <mergeCells count="1">
    <mergeCell ref="B11:G11"/>
  </mergeCells>
  <phoneticPr fontId="3" type="noConversion"/>
  <conditionalFormatting sqref="B3:H10">
    <cfRule type="expression" dxfId="2" priority="1">
      <formula>$H3&gt;=10000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workbookViewId="0">
      <selection activeCell="B11" sqref="B11"/>
    </sheetView>
  </sheetViews>
  <sheetFormatPr defaultRowHeight="13.5" x14ac:dyDescent="0.3"/>
  <cols>
    <col min="1" max="1" width="1.625" style="1" customWidth="1"/>
    <col min="2" max="2" width="9" style="1"/>
    <col min="3" max="3" width="7.125" style="1" bestFit="1" customWidth="1"/>
    <col min="4" max="4" width="17.375" style="1" bestFit="1" customWidth="1"/>
    <col min="5" max="5" width="15.125" style="1" bestFit="1" customWidth="1"/>
    <col min="6" max="6" width="13.25" style="1" bestFit="1" customWidth="1"/>
    <col min="7" max="7" width="13.75" style="1" bestFit="1" customWidth="1"/>
    <col min="8" max="8" width="10.125" style="1" bestFit="1" customWidth="1"/>
    <col min="9" max="16384" width="9" style="1"/>
  </cols>
  <sheetData>
    <row r="1" spans="2:8" ht="14.25" thickBot="1" x14ac:dyDescent="0.35"/>
    <row r="2" spans="2:8" ht="27.75" thickBot="1" x14ac:dyDescent="0.35">
      <c r="B2" s="10" t="s">
        <v>0</v>
      </c>
      <c r="C2" s="11" t="s">
        <v>1</v>
      </c>
      <c r="D2" s="12" t="s">
        <v>2</v>
      </c>
      <c r="E2" s="11" t="s">
        <v>3</v>
      </c>
      <c r="F2" s="11" t="s">
        <v>4</v>
      </c>
      <c r="G2" s="12" t="s">
        <v>5</v>
      </c>
      <c r="H2" s="11" t="s">
        <v>6</v>
      </c>
    </row>
    <row r="3" spans="2:8" x14ac:dyDescent="0.3">
      <c r="B3" s="14" t="s">
        <v>11</v>
      </c>
      <c r="C3" s="15" t="s">
        <v>20</v>
      </c>
      <c r="D3" s="15" t="s">
        <v>28</v>
      </c>
      <c r="E3" s="15" t="s">
        <v>35</v>
      </c>
      <c r="F3" s="16">
        <v>43383</v>
      </c>
      <c r="G3" s="27">
        <v>1200000</v>
      </c>
      <c r="H3" s="30">
        <v>3200</v>
      </c>
    </row>
    <row r="4" spans="2:8" x14ac:dyDescent="0.3">
      <c r="B4" s="17" t="s">
        <v>59</v>
      </c>
      <c r="C4" s="18" t="s">
        <v>23</v>
      </c>
      <c r="D4" s="18" t="s">
        <v>31</v>
      </c>
      <c r="E4" s="18" t="s">
        <v>38</v>
      </c>
      <c r="F4" s="19">
        <v>43136</v>
      </c>
      <c r="G4" s="28">
        <v>1600000</v>
      </c>
      <c r="H4" s="31">
        <v>7550</v>
      </c>
    </row>
    <row r="5" spans="2:8" x14ac:dyDescent="0.3">
      <c r="B5" s="17"/>
      <c r="C5" s="18"/>
      <c r="D5" s="39" t="s">
        <v>50</v>
      </c>
      <c r="E5" s="18"/>
      <c r="F5" s="19"/>
      <c r="G5" s="28">
        <f>SUBTOTAL(1,G3:G4)</f>
        <v>1400000</v>
      </c>
      <c r="H5" s="31"/>
    </row>
    <row r="6" spans="2:8" x14ac:dyDescent="0.3">
      <c r="B6" s="17"/>
      <c r="C6" s="18">
        <f>SUBTOTAL(3,C3:C4)</f>
        <v>2</v>
      </c>
      <c r="D6" s="39" t="s">
        <v>46</v>
      </c>
      <c r="E6" s="18"/>
      <c r="F6" s="19"/>
      <c r="G6" s="28"/>
      <c r="H6" s="31"/>
    </row>
    <row r="7" spans="2:8" x14ac:dyDescent="0.3">
      <c r="B7" s="17" t="s">
        <v>9</v>
      </c>
      <c r="C7" s="18" t="s">
        <v>18</v>
      </c>
      <c r="D7" s="18" t="s">
        <v>26</v>
      </c>
      <c r="E7" s="18" t="s">
        <v>33</v>
      </c>
      <c r="F7" s="19">
        <v>43544</v>
      </c>
      <c r="G7" s="28">
        <v>1550000</v>
      </c>
      <c r="H7" s="31">
        <v>5250</v>
      </c>
    </row>
    <row r="8" spans="2:8" x14ac:dyDescent="0.3">
      <c r="B8" s="17" t="s">
        <v>60</v>
      </c>
      <c r="C8" s="18" t="s">
        <v>21</v>
      </c>
      <c r="D8" s="18" t="s">
        <v>29</v>
      </c>
      <c r="E8" s="18" t="s">
        <v>36</v>
      </c>
      <c r="F8" s="19">
        <v>42891</v>
      </c>
      <c r="G8" s="28">
        <v>3250000</v>
      </c>
      <c r="H8" s="31">
        <v>12500</v>
      </c>
    </row>
    <row r="9" spans="2:8" x14ac:dyDescent="0.3">
      <c r="B9" s="17" t="s">
        <v>13</v>
      </c>
      <c r="C9" s="18" t="s">
        <v>24</v>
      </c>
      <c r="D9" s="18" t="s">
        <v>32</v>
      </c>
      <c r="E9" s="18" t="s">
        <v>39</v>
      </c>
      <c r="F9" s="19">
        <v>43405</v>
      </c>
      <c r="G9" s="28">
        <v>1580000</v>
      </c>
      <c r="H9" s="31">
        <v>6800</v>
      </c>
    </row>
    <row r="10" spans="2:8" x14ac:dyDescent="0.3">
      <c r="B10" s="17"/>
      <c r="C10" s="18"/>
      <c r="D10" s="39" t="s">
        <v>51</v>
      </c>
      <c r="E10" s="18"/>
      <c r="F10" s="19"/>
      <c r="G10" s="28">
        <f>SUBTOTAL(1,G7:G9)</f>
        <v>2126666.6666666665</v>
      </c>
      <c r="H10" s="31"/>
    </row>
    <row r="11" spans="2:8" x14ac:dyDescent="0.3">
      <c r="B11" s="17"/>
      <c r="C11" s="18">
        <f>SUBTOTAL(3,C7:C9)</f>
        <v>3</v>
      </c>
      <c r="D11" s="39" t="s">
        <v>47</v>
      </c>
      <c r="E11" s="18"/>
      <c r="F11" s="19"/>
      <c r="G11" s="28"/>
      <c r="H11" s="31"/>
    </row>
    <row r="12" spans="2:8" x14ac:dyDescent="0.3">
      <c r="B12" s="17" t="s">
        <v>10</v>
      </c>
      <c r="C12" s="18" t="s">
        <v>19</v>
      </c>
      <c r="D12" s="18" t="s">
        <v>27</v>
      </c>
      <c r="E12" s="18" t="s">
        <v>34</v>
      </c>
      <c r="F12" s="19">
        <v>43345</v>
      </c>
      <c r="G12" s="28">
        <v>2000000</v>
      </c>
      <c r="H12" s="31">
        <v>8500</v>
      </c>
    </row>
    <row r="13" spans="2:8" x14ac:dyDescent="0.3">
      <c r="B13" s="17" t="s">
        <v>12</v>
      </c>
      <c r="C13" s="18" t="s">
        <v>22</v>
      </c>
      <c r="D13" s="18" t="s">
        <v>30</v>
      </c>
      <c r="E13" s="18" t="s">
        <v>37</v>
      </c>
      <c r="F13" s="19">
        <v>43146</v>
      </c>
      <c r="G13" s="28">
        <v>1850000</v>
      </c>
      <c r="H13" s="31">
        <v>8250</v>
      </c>
    </row>
    <row r="14" spans="2:8" ht="14.25" thickBot="1" x14ac:dyDescent="0.35">
      <c r="B14" s="21" t="s">
        <v>14</v>
      </c>
      <c r="C14" s="5" t="s">
        <v>25</v>
      </c>
      <c r="D14" s="5" t="s">
        <v>27</v>
      </c>
      <c r="E14" s="5" t="s">
        <v>40</v>
      </c>
      <c r="F14" s="22">
        <v>43511</v>
      </c>
      <c r="G14" s="29">
        <v>3150000</v>
      </c>
      <c r="H14" s="32">
        <v>11500</v>
      </c>
    </row>
    <row r="15" spans="2:8" x14ac:dyDescent="0.3">
      <c r="B15" s="40"/>
      <c r="C15" s="40"/>
      <c r="D15" s="44" t="s">
        <v>52</v>
      </c>
      <c r="E15" s="40"/>
      <c r="F15" s="41"/>
      <c r="G15" s="42">
        <f>SUBTOTAL(1,G12:G14)</f>
        <v>2333333.3333333335</v>
      </c>
      <c r="H15" s="43"/>
    </row>
    <row r="16" spans="2:8" x14ac:dyDescent="0.3">
      <c r="B16" s="40"/>
      <c r="C16" s="40">
        <f>SUBTOTAL(3,C12:C14)</f>
        <v>3</v>
      </c>
      <c r="D16" s="44" t="s">
        <v>48</v>
      </c>
      <c r="E16" s="40"/>
      <c r="F16" s="41"/>
      <c r="G16" s="42"/>
      <c r="H16" s="43"/>
    </row>
    <row r="17" spans="2:8" x14ac:dyDescent="0.3">
      <c r="B17" s="40"/>
      <c r="C17" s="40"/>
      <c r="D17" s="44" t="s">
        <v>53</v>
      </c>
      <c r="E17" s="40"/>
      <c r="F17" s="41"/>
      <c r="G17" s="42">
        <f>SUBTOTAL(1,G3:G14)</f>
        <v>2022500</v>
      </c>
      <c r="H17" s="43"/>
    </row>
    <row r="18" spans="2:8" x14ac:dyDescent="0.3">
      <c r="B18" s="40"/>
      <c r="C18" s="40">
        <f>SUBTOTAL(3,C3:C14)</f>
        <v>8</v>
      </c>
      <c r="D18" s="44" t="s">
        <v>49</v>
      </c>
      <c r="E18" s="40"/>
      <c r="F18" s="41"/>
      <c r="G18" s="42"/>
      <c r="H18" s="43"/>
    </row>
  </sheetData>
  <sortState ref="B3:H10">
    <sortCondition descending="1" ref="D3:D10"/>
  </sortState>
  <phoneticPr fontId="3" type="noConversion"/>
  <conditionalFormatting sqref="B3:H18">
    <cfRule type="expression" dxfId="1" priority="1">
      <formula>$H3&gt;=10000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제1작업</vt:lpstr>
      <vt:lpstr>제2작업</vt:lpstr>
      <vt:lpstr>제3작업</vt:lpstr>
      <vt:lpstr>제4작업</vt:lpstr>
      <vt:lpstr>제2작업!Criteria</vt:lpstr>
      <vt:lpstr>제2작업!Extract</vt:lpstr>
      <vt:lpstr>시공비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2023-06-28T04:53:54Z</dcterms:created>
  <dcterms:modified xsi:type="dcterms:W3CDTF">2023-06-28T05:44:50Z</dcterms:modified>
</cp:coreProperties>
</file>