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항공사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G17" i="3"/>
  <c r="G15" i="3"/>
  <c r="G10" i="3"/>
  <c r="G6" i="3"/>
  <c r="C18" i="3"/>
  <c r="C16" i="3"/>
  <c r="C11" i="3"/>
  <c r="C7" i="3"/>
  <c r="H11" i="2"/>
</calcChain>
</file>

<file path=xl/sharedStrings.xml><?xml version="1.0" encoding="utf-8"?>
<sst xmlns="http://schemas.openxmlformats.org/spreadsheetml/2006/main" count="146" uniqueCount="58">
  <si>
    <t>상품코드</t>
    <phoneticPr fontId="3" type="noConversion"/>
  </si>
  <si>
    <t>여행지</t>
    <phoneticPr fontId="3" type="noConversion"/>
  </si>
  <si>
    <t>국가</t>
    <phoneticPr fontId="3" type="noConversion"/>
  </si>
  <si>
    <t>항공사</t>
    <phoneticPr fontId="3" type="noConversion"/>
  </si>
  <si>
    <t>일정
(일)</t>
    <phoneticPr fontId="3" type="noConversion"/>
  </si>
  <si>
    <t>출발인원</t>
    <phoneticPr fontId="3" type="noConversion"/>
  </si>
  <si>
    <t>공제
마일리지</t>
    <phoneticPr fontId="3" type="noConversion"/>
  </si>
  <si>
    <t>순위</t>
    <phoneticPr fontId="3" type="noConversion"/>
  </si>
  <si>
    <t>비고</t>
    <phoneticPr fontId="3" type="noConversion"/>
  </si>
  <si>
    <t>KE-874</t>
    <phoneticPr fontId="3" type="noConversion"/>
  </si>
  <si>
    <t>HA-355</t>
    <phoneticPr fontId="3" type="noConversion"/>
  </si>
  <si>
    <t>HE-342</t>
    <phoneticPr fontId="3" type="noConversion"/>
  </si>
  <si>
    <t>FA-516</t>
    <phoneticPr fontId="3" type="noConversion"/>
  </si>
  <si>
    <t>PA-767</t>
    <phoneticPr fontId="3" type="noConversion"/>
  </si>
  <si>
    <t>FR-648</t>
    <phoneticPr fontId="3" type="noConversion"/>
  </si>
  <si>
    <t>HA-942</t>
    <phoneticPr fontId="3" type="noConversion"/>
  </si>
  <si>
    <t>LE-621</t>
    <phoneticPr fontId="3" type="noConversion"/>
  </si>
  <si>
    <t>블루항공 여행 개수</t>
    <phoneticPr fontId="3" type="noConversion"/>
  </si>
  <si>
    <t>독일 지역의 출발인원 평균</t>
    <phoneticPr fontId="3" type="noConversion"/>
  </si>
  <si>
    <t>베를린</t>
  </si>
  <si>
    <t>베를린</t>
    <phoneticPr fontId="3" type="noConversion"/>
  </si>
  <si>
    <t>하노이</t>
    <phoneticPr fontId="3" type="noConversion"/>
  </si>
  <si>
    <t>뉴욕</t>
    <phoneticPr fontId="3" type="noConversion"/>
  </si>
  <si>
    <t>호치민</t>
    <phoneticPr fontId="3" type="noConversion"/>
  </si>
  <si>
    <t>다낭</t>
    <phoneticPr fontId="3" type="noConversion"/>
  </si>
  <si>
    <t>보스턴</t>
    <phoneticPr fontId="3" type="noConversion"/>
  </si>
  <si>
    <t>뮌헨</t>
    <phoneticPr fontId="3" type="noConversion"/>
  </si>
  <si>
    <t>함부르크</t>
    <phoneticPr fontId="3" type="noConversion"/>
  </si>
  <si>
    <t>독일</t>
    <phoneticPr fontId="3" type="noConversion"/>
  </si>
  <si>
    <t>베트남</t>
    <phoneticPr fontId="3" type="noConversion"/>
  </si>
  <si>
    <t>미국</t>
    <phoneticPr fontId="3" type="noConversion"/>
  </si>
  <si>
    <t>베트남</t>
    <phoneticPr fontId="3" type="noConversion"/>
  </si>
  <si>
    <t>베트남</t>
    <phoneticPr fontId="3" type="noConversion"/>
  </si>
  <si>
    <t>미국</t>
    <phoneticPr fontId="3" type="noConversion"/>
  </si>
  <si>
    <t>독일</t>
    <phoneticPr fontId="3" type="noConversion"/>
  </si>
  <si>
    <t>독일</t>
    <phoneticPr fontId="3" type="noConversion"/>
  </si>
  <si>
    <t>하나항공</t>
    <phoneticPr fontId="3" type="noConversion"/>
  </si>
  <si>
    <t>블루항공</t>
    <phoneticPr fontId="3" type="noConversion"/>
  </si>
  <si>
    <t>하나항공</t>
    <phoneticPr fontId="3" type="noConversion"/>
  </si>
  <si>
    <t>그린항공</t>
    <phoneticPr fontId="3" type="noConversion"/>
  </si>
  <si>
    <t>하나항공</t>
    <phoneticPr fontId="3" type="noConversion"/>
  </si>
  <si>
    <t>그린항공</t>
    <phoneticPr fontId="3" type="noConversion"/>
  </si>
  <si>
    <t>블루항공</t>
    <phoneticPr fontId="3" type="noConversion"/>
  </si>
  <si>
    <t>블루항공</t>
    <phoneticPr fontId="3" type="noConversion"/>
  </si>
  <si>
    <t>최대 공제 마일리지</t>
    <phoneticPr fontId="3" type="noConversion"/>
  </si>
  <si>
    <t>여행지</t>
    <phoneticPr fontId="3" type="noConversion"/>
  </si>
  <si>
    <t>일정
(일)</t>
    <phoneticPr fontId="3" type="noConversion"/>
  </si>
  <si>
    <t>출발인원 전체평균</t>
    <phoneticPr fontId="3" type="noConversion"/>
  </si>
  <si>
    <t>F*</t>
    <phoneticPr fontId="3" type="noConversion"/>
  </si>
  <si>
    <t>&lt;=100000</t>
    <phoneticPr fontId="3" type="noConversion"/>
  </si>
  <si>
    <t>베트남 개수</t>
  </si>
  <si>
    <t>미국 개수</t>
  </si>
  <si>
    <t>독일 개수</t>
  </si>
  <si>
    <t>전체 개수</t>
  </si>
  <si>
    <t>베트남 평균</t>
  </si>
  <si>
    <t>미국 평균</t>
  </si>
  <si>
    <t>독일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</si>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</sst>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41" fontId="2" fillId="0" borderId="19" xfId="1" applyFont="1" applyBorder="1" applyAlignment="1">
      <alignment horizontal="right" vertical="center"/>
    </xf>
    <xf numFmtId="176" fontId="2" fillId="0" borderId="19" xfId="1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176" fontId="2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41" fontId="2" fillId="0" borderId="1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 i="0">
                <a:latin typeface="굴림" panose="020B0600000101010101" pitchFamily="50" charset="-127"/>
                <a:ea typeface="굴림" panose="020B0600000101010101" pitchFamily="50" charset="-127"/>
              </a:rPr>
              <a:t>독일 및 베트남 여행 상품 현황</a:t>
            </a:r>
            <a:endParaRPr lang="ko-KR" sz="2000" b="1" i="0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공제 마일리지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(제1작업!$C$5,제1작업!$C$6,제1작업!$C$8,제1작업!$C$9,제1작업!$C$11,제1작업!$C$12)</c:f>
              <c:strCache>
                <c:ptCount val="6"/>
                <c:pt idx="0">
                  <c:v>베를린</c:v>
                </c:pt>
                <c:pt idx="1">
                  <c:v>하노이</c:v>
                </c:pt>
                <c:pt idx="2">
                  <c:v>호치민</c:v>
                </c:pt>
                <c:pt idx="3">
                  <c:v>다낭</c:v>
                </c:pt>
                <c:pt idx="4">
                  <c:v>뮌헨</c:v>
                </c:pt>
                <c:pt idx="5">
                  <c:v>함부르크</c:v>
                </c:pt>
              </c:strCache>
            </c:strRef>
          </c:cat>
          <c:val>
            <c:numRef>
              <c:f>(제1작업!$H$5,제1작업!$H$6,제1작업!$H$8,제1작업!$H$9,제1작업!$H$11,제1작업!$H$12)</c:f>
              <c:numCache>
                <c:formatCode>_(* #,##0_);_(* \(#,##0\);_(* "-"_);_(@_)</c:formatCode>
                <c:ptCount val="6"/>
                <c:pt idx="0">
                  <c:v>169000</c:v>
                </c:pt>
                <c:pt idx="1">
                  <c:v>80000</c:v>
                </c:pt>
                <c:pt idx="2">
                  <c:v>70000</c:v>
                </c:pt>
                <c:pt idx="3">
                  <c:v>105000</c:v>
                </c:pt>
                <c:pt idx="4">
                  <c:v>190000</c:v>
                </c:pt>
                <c:pt idx="5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0-4D1A-AAD6-10F800DC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0038511"/>
        <c:axId val="900039759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출발인원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720-4D1A-AAD6-10F800DC9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(제1작업!$C$5,제1작업!$C$6,제1작업!$C$8,제1작업!$C$9,제1작업!$C$11,제1작업!$C$12)</c:f>
              <c:strCache>
                <c:ptCount val="6"/>
                <c:pt idx="0">
                  <c:v>베를린</c:v>
                </c:pt>
                <c:pt idx="1">
                  <c:v>하노이</c:v>
                </c:pt>
                <c:pt idx="2">
                  <c:v>호치민</c:v>
                </c:pt>
                <c:pt idx="3">
                  <c:v>다낭</c:v>
                </c:pt>
                <c:pt idx="4">
                  <c:v>뮌헨</c:v>
                </c:pt>
                <c:pt idx="5">
                  <c:v>함부르크</c:v>
                </c:pt>
              </c:strCache>
            </c:strRef>
          </c:cat>
          <c:val>
            <c:numRef>
              <c:f>(제1작업!$G$5,제1작업!$G$6,제1작업!$G$8,제1작업!$G$9,제1작업!$G$11,제1작업!$G$12)</c:f>
              <c:numCache>
                <c:formatCode>#,##0"명"</c:formatCode>
                <c:ptCount val="6"/>
                <c:pt idx="0">
                  <c:v>18</c:v>
                </c:pt>
                <c:pt idx="1">
                  <c:v>26</c:v>
                </c:pt>
                <c:pt idx="2">
                  <c:v>12</c:v>
                </c:pt>
                <c:pt idx="3">
                  <c:v>9</c:v>
                </c:pt>
                <c:pt idx="4">
                  <c:v>10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0-4D1A-AAD6-10F800DC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250639"/>
        <c:axId val="956248559"/>
      </c:lineChart>
      <c:catAx>
        <c:axId val="9000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00039759"/>
        <c:crosses val="autoZero"/>
        <c:auto val="1"/>
        <c:lblAlgn val="ctr"/>
        <c:lblOffset val="100"/>
        <c:noMultiLvlLbl val="0"/>
      </c:catAx>
      <c:valAx>
        <c:axId val="9000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00038511"/>
        <c:crosses val="autoZero"/>
        <c:crossBetween val="between"/>
      </c:valAx>
      <c:valAx>
        <c:axId val="956248559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56250639"/>
        <c:crosses val="max"/>
        <c:crossBetween val="between"/>
        <c:majorUnit val="10"/>
      </c:valAx>
      <c:catAx>
        <c:axId val="956250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248559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</xdr:colOff>
      <xdr:row>0</xdr:row>
      <xdr:rowOff>87086</xdr:rowOff>
    </xdr:from>
    <xdr:to>
      <xdr:col>6</xdr:col>
      <xdr:colOff>348343</xdr:colOff>
      <xdr:row>2</xdr:row>
      <xdr:rowOff>179616</xdr:rowOff>
    </xdr:to>
    <xdr:sp macro="" textlink="">
      <xdr:nvSpPr>
        <xdr:cNvPr id="2" name="사다리꼴 1"/>
        <xdr:cNvSpPr/>
      </xdr:nvSpPr>
      <xdr:spPr>
        <a:xfrm>
          <a:off x="136071" y="87086"/>
          <a:ext cx="3777343" cy="653144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제이여행 마일리지 투어 상품</a:t>
          </a:r>
        </a:p>
      </xdr:txBody>
    </xdr:sp>
    <xdr:clientData/>
  </xdr:twoCellAnchor>
  <xdr:twoCellAnchor editAs="oneCell">
    <xdr:from>
      <xdr:col>6</xdr:col>
      <xdr:colOff>685799</xdr:colOff>
      <xdr:row>0</xdr:row>
      <xdr:rowOff>103415</xdr:rowOff>
    </xdr:from>
    <xdr:to>
      <xdr:col>9</xdr:col>
      <xdr:colOff>765394</xdr:colOff>
      <xdr:row>2</xdr:row>
      <xdr:rowOff>146959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5413" y="103415"/>
          <a:ext cx="2452681" cy="60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0.40604</cdr:x>
      <cdr:y>0.16816</cdr:y>
    </cdr:from>
    <cdr:to>
      <cdr:x>0.52685</cdr:x>
      <cdr:y>0.24262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778769" y="1022766"/>
          <a:ext cx="1124263" cy="452828"/>
        </a:xfrm>
        <a:prstGeom xmlns:a="http://schemas.openxmlformats.org/drawingml/2006/main" prst="wedgeRoundRectCallout">
          <a:avLst>
            <a:gd name="adj1" fmla="val -78333"/>
            <a:gd name="adj2" fmla="val -991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출발인원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175" zoomScaleNormal="175" workbookViewId="0">
      <selection activeCell="K6" sqref="K6"/>
    </sheetView>
  </sheetViews>
  <sheetFormatPr defaultRowHeight="13.5" x14ac:dyDescent="0.3"/>
  <cols>
    <col min="1" max="1" width="1.625" style="1" customWidth="1"/>
    <col min="2" max="2" width="10.5" style="1" customWidth="1"/>
    <col min="3" max="3" width="10.875" style="1" customWidth="1"/>
    <col min="4" max="4" width="8.875" style="1" customWidth="1"/>
    <col min="5" max="5" width="12.125" style="1" customWidth="1"/>
    <col min="6" max="6" width="8.375" style="1" customWidth="1"/>
    <col min="7" max="7" width="9" style="1" bestFit="1" customWidth="1"/>
    <col min="8" max="8" width="12.125" style="1" customWidth="1"/>
    <col min="9" max="9" width="10" style="1" customWidth="1"/>
    <col min="10" max="10" width="10.125" style="1" customWidth="1"/>
    <col min="11" max="11" width="9" style="1"/>
    <col min="12" max="12" width="3.25" style="1" customWidth="1"/>
    <col min="13" max="16384" width="9" style="1"/>
  </cols>
  <sheetData>
    <row r="1" spans="2:10" ht="23.25" customHeight="1" x14ac:dyDescent="0.3"/>
    <row r="2" spans="2:10" ht="21" customHeight="1" x14ac:dyDescent="0.3"/>
    <row r="3" spans="2:10" ht="20.25" customHeight="1" thickBot="1" x14ac:dyDescent="0.35"/>
    <row r="4" spans="2:10" ht="27.75" thickBot="1" x14ac:dyDescent="0.35">
      <c r="B4" s="22" t="s">
        <v>0</v>
      </c>
      <c r="C4" s="23" t="s">
        <v>1</v>
      </c>
      <c r="D4" s="23" t="s">
        <v>2</v>
      </c>
      <c r="E4" s="23" t="s">
        <v>3</v>
      </c>
      <c r="F4" s="24" t="s">
        <v>4</v>
      </c>
      <c r="G4" s="23" t="s">
        <v>5</v>
      </c>
      <c r="H4" s="24" t="s">
        <v>6</v>
      </c>
      <c r="I4" s="23" t="s">
        <v>7</v>
      </c>
      <c r="J4" s="25" t="s">
        <v>8</v>
      </c>
    </row>
    <row r="5" spans="2:10" x14ac:dyDescent="0.3">
      <c r="B5" s="5" t="s">
        <v>9</v>
      </c>
      <c r="C5" s="6" t="s">
        <v>20</v>
      </c>
      <c r="D5" s="6" t="s">
        <v>28</v>
      </c>
      <c r="E5" s="6" t="s">
        <v>36</v>
      </c>
      <c r="F5" s="19">
        <v>7</v>
      </c>
      <c r="G5" s="28">
        <v>18</v>
      </c>
      <c r="H5" s="19">
        <v>169000</v>
      </c>
      <c r="I5" s="6" t="str">
        <f>_xlfn.RANK.EQ(G5,$G$5:$G$12,0)&amp;"위"</f>
        <v>5위</v>
      </c>
      <c r="J5" s="7" t="str">
        <f>IF(LEFT(B5,1)="F","자유여행","")</f>
        <v/>
      </c>
    </row>
    <row r="6" spans="2:10" x14ac:dyDescent="0.3">
      <c r="B6" s="8" t="s">
        <v>10</v>
      </c>
      <c r="C6" s="2" t="s">
        <v>21</v>
      </c>
      <c r="D6" s="2" t="s">
        <v>29</v>
      </c>
      <c r="E6" s="2" t="s">
        <v>37</v>
      </c>
      <c r="F6" s="3">
        <v>5</v>
      </c>
      <c r="G6" s="29">
        <v>26</v>
      </c>
      <c r="H6" s="3">
        <v>80000</v>
      </c>
      <c r="I6" s="2" t="str">
        <f t="shared" ref="I6:I12" si="0">_xlfn.RANK.EQ(G6,$G$5:$G$12,0)&amp;"위"</f>
        <v>3위</v>
      </c>
      <c r="J6" s="9" t="str">
        <f t="shared" ref="J6:J12" si="1">IF(LEFT(B6,1)="F","자유여행","")</f>
        <v/>
      </c>
    </row>
    <row r="7" spans="2:10" x14ac:dyDescent="0.3">
      <c r="B7" s="8" t="s">
        <v>12</v>
      </c>
      <c r="C7" s="2" t="s">
        <v>22</v>
      </c>
      <c r="D7" s="2" t="s">
        <v>30</v>
      </c>
      <c r="E7" s="2" t="s">
        <v>38</v>
      </c>
      <c r="F7" s="3">
        <v>8</v>
      </c>
      <c r="G7" s="29">
        <v>32</v>
      </c>
      <c r="H7" s="3">
        <v>155000</v>
      </c>
      <c r="I7" s="2" t="str">
        <f t="shared" si="0"/>
        <v>1위</v>
      </c>
      <c r="J7" s="9" t="str">
        <f t="shared" si="1"/>
        <v>자유여행</v>
      </c>
    </row>
    <row r="8" spans="2:10" x14ac:dyDescent="0.3">
      <c r="B8" s="8" t="s">
        <v>11</v>
      </c>
      <c r="C8" s="2" t="s">
        <v>23</v>
      </c>
      <c r="D8" s="2" t="s">
        <v>31</v>
      </c>
      <c r="E8" s="2" t="s">
        <v>39</v>
      </c>
      <c r="F8" s="3">
        <v>6</v>
      </c>
      <c r="G8" s="29">
        <v>12</v>
      </c>
      <c r="H8" s="3">
        <v>70000</v>
      </c>
      <c r="I8" s="2" t="str">
        <f t="shared" si="0"/>
        <v>6위</v>
      </c>
      <c r="J8" s="9" t="str">
        <f t="shared" si="1"/>
        <v/>
      </c>
    </row>
    <row r="9" spans="2:10" x14ac:dyDescent="0.3">
      <c r="B9" s="8" t="s">
        <v>13</v>
      </c>
      <c r="C9" s="2" t="s">
        <v>24</v>
      </c>
      <c r="D9" s="2" t="s">
        <v>32</v>
      </c>
      <c r="E9" s="2" t="s">
        <v>40</v>
      </c>
      <c r="F9" s="3">
        <v>4</v>
      </c>
      <c r="G9" s="29">
        <v>9</v>
      </c>
      <c r="H9" s="3">
        <v>105000</v>
      </c>
      <c r="I9" s="2" t="str">
        <f t="shared" si="0"/>
        <v>8위</v>
      </c>
      <c r="J9" s="9" t="str">
        <f t="shared" si="1"/>
        <v/>
      </c>
    </row>
    <row r="10" spans="2:10" x14ac:dyDescent="0.3">
      <c r="B10" s="8" t="s">
        <v>14</v>
      </c>
      <c r="C10" s="2" t="s">
        <v>25</v>
      </c>
      <c r="D10" s="2" t="s">
        <v>33</v>
      </c>
      <c r="E10" s="2" t="s">
        <v>41</v>
      </c>
      <c r="F10" s="3">
        <v>5</v>
      </c>
      <c r="G10" s="29">
        <v>27</v>
      </c>
      <c r="H10" s="3">
        <v>125000</v>
      </c>
      <c r="I10" s="2" t="str">
        <f t="shared" si="0"/>
        <v>2위</v>
      </c>
      <c r="J10" s="9" t="str">
        <f t="shared" si="1"/>
        <v>자유여행</v>
      </c>
    </row>
    <row r="11" spans="2:10" x14ac:dyDescent="0.3">
      <c r="B11" s="8" t="s">
        <v>15</v>
      </c>
      <c r="C11" s="2" t="s">
        <v>26</v>
      </c>
      <c r="D11" s="2" t="s">
        <v>34</v>
      </c>
      <c r="E11" s="2" t="s">
        <v>42</v>
      </c>
      <c r="F11" s="3">
        <v>7</v>
      </c>
      <c r="G11" s="29">
        <v>10</v>
      </c>
      <c r="H11" s="3">
        <v>190000</v>
      </c>
      <c r="I11" s="2" t="str">
        <f t="shared" si="0"/>
        <v>7위</v>
      </c>
      <c r="J11" s="9" t="str">
        <f t="shared" si="1"/>
        <v/>
      </c>
    </row>
    <row r="12" spans="2:10" ht="14.25" thickBot="1" x14ac:dyDescent="0.35">
      <c r="B12" s="20" t="s">
        <v>16</v>
      </c>
      <c r="C12" s="12" t="s">
        <v>27</v>
      </c>
      <c r="D12" s="12" t="s">
        <v>35</v>
      </c>
      <c r="E12" s="12" t="s">
        <v>43</v>
      </c>
      <c r="F12" s="21">
        <v>3</v>
      </c>
      <c r="G12" s="30">
        <v>21</v>
      </c>
      <c r="H12" s="21">
        <v>180000</v>
      </c>
      <c r="I12" s="12" t="str">
        <f t="shared" si="0"/>
        <v>4위</v>
      </c>
      <c r="J12" s="14" t="str">
        <f t="shared" si="1"/>
        <v/>
      </c>
    </row>
    <row r="13" spans="2:10" x14ac:dyDescent="0.3">
      <c r="B13" s="15" t="s">
        <v>17</v>
      </c>
      <c r="C13" s="16"/>
      <c r="D13" s="16"/>
      <c r="E13" s="17">
        <f>COUNTIF(항공사,E6)</f>
        <v>3</v>
      </c>
      <c r="F13" s="18"/>
      <c r="G13" s="16" t="s">
        <v>44</v>
      </c>
      <c r="H13" s="16"/>
      <c r="I13" s="16"/>
      <c r="J13" s="41">
        <f>MAX(H5:H12)</f>
        <v>190000</v>
      </c>
    </row>
    <row r="14" spans="2:10" ht="27.75" thickBot="1" x14ac:dyDescent="0.35">
      <c r="B14" s="10" t="s">
        <v>18</v>
      </c>
      <c r="C14" s="11"/>
      <c r="D14" s="11"/>
      <c r="E14" s="12">
        <f>ROUNDUP(DAVERAGE(B4:H12,G4,D4:D5),0)</f>
        <v>17</v>
      </c>
      <c r="F14" s="13"/>
      <c r="G14" s="26" t="s">
        <v>45</v>
      </c>
      <c r="H14" s="12" t="s">
        <v>19</v>
      </c>
      <c r="I14" s="27" t="s">
        <v>46</v>
      </c>
      <c r="J14" s="14">
        <f>VLOOKUP(H14,C5:F12,4,FALSE)</f>
        <v>7</v>
      </c>
    </row>
    <row r="20" ht="13.5" customHeight="1" x14ac:dyDescent="0.3"/>
    <row r="21" ht="30.7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$G5&lt;=15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60" zoomScaleNormal="160" workbookViewId="0">
      <selection activeCell="H14" sqref="H14"/>
    </sheetView>
  </sheetViews>
  <sheetFormatPr defaultRowHeight="13.5" x14ac:dyDescent="0.3"/>
  <cols>
    <col min="1" max="1" width="1.625" style="1" customWidth="1"/>
    <col min="2" max="3" width="9" style="1"/>
    <col min="4" max="4" width="7.75" style="1" bestFit="1" customWidth="1"/>
    <col min="5" max="5" width="9.75" style="1" bestFit="1" customWidth="1"/>
    <col min="6" max="6" width="5.25" style="1" bestFit="1" customWidth="1"/>
    <col min="7" max="7" width="9" style="1"/>
    <col min="8" max="8" width="11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2" t="s">
        <v>0</v>
      </c>
      <c r="C2" s="23" t="s">
        <v>1</v>
      </c>
      <c r="D2" s="23" t="s">
        <v>2</v>
      </c>
      <c r="E2" s="23" t="s">
        <v>3</v>
      </c>
      <c r="F2" s="24" t="s">
        <v>4</v>
      </c>
      <c r="G2" s="23" t="s">
        <v>5</v>
      </c>
      <c r="H2" s="24" t="s">
        <v>6</v>
      </c>
    </row>
    <row r="3" spans="2:8" x14ac:dyDescent="0.3">
      <c r="B3" s="5" t="s">
        <v>9</v>
      </c>
      <c r="C3" s="6" t="s">
        <v>20</v>
      </c>
      <c r="D3" s="6" t="s">
        <v>28</v>
      </c>
      <c r="E3" s="6" t="s">
        <v>36</v>
      </c>
      <c r="F3" s="19">
        <v>7</v>
      </c>
      <c r="G3" s="28">
        <v>22.999999999999964</v>
      </c>
      <c r="H3" s="19">
        <v>169000</v>
      </c>
    </row>
    <row r="4" spans="2:8" x14ac:dyDescent="0.3">
      <c r="B4" s="8" t="s">
        <v>10</v>
      </c>
      <c r="C4" s="2" t="s">
        <v>21</v>
      </c>
      <c r="D4" s="2" t="s">
        <v>29</v>
      </c>
      <c r="E4" s="2" t="s">
        <v>37</v>
      </c>
      <c r="F4" s="3">
        <v>5</v>
      </c>
      <c r="G4" s="29">
        <v>26</v>
      </c>
      <c r="H4" s="3">
        <v>80000</v>
      </c>
    </row>
    <row r="5" spans="2:8" x14ac:dyDescent="0.3">
      <c r="B5" s="8" t="s">
        <v>12</v>
      </c>
      <c r="C5" s="2" t="s">
        <v>22</v>
      </c>
      <c r="D5" s="2" t="s">
        <v>30</v>
      </c>
      <c r="E5" s="2" t="s">
        <v>38</v>
      </c>
      <c r="F5" s="3">
        <v>8</v>
      </c>
      <c r="G5" s="29">
        <v>32</v>
      </c>
      <c r="H5" s="3">
        <v>155000</v>
      </c>
    </row>
    <row r="6" spans="2:8" x14ac:dyDescent="0.3">
      <c r="B6" s="8" t="s">
        <v>11</v>
      </c>
      <c r="C6" s="2" t="s">
        <v>23</v>
      </c>
      <c r="D6" s="2" t="s">
        <v>31</v>
      </c>
      <c r="E6" s="2" t="s">
        <v>39</v>
      </c>
      <c r="F6" s="3">
        <v>6</v>
      </c>
      <c r="G6" s="29">
        <v>12</v>
      </c>
      <c r="H6" s="3">
        <v>70000</v>
      </c>
    </row>
    <row r="7" spans="2:8" x14ac:dyDescent="0.3">
      <c r="B7" s="8" t="s">
        <v>13</v>
      </c>
      <c r="C7" s="2" t="s">
        <v>24</v>
      </c>
      <c r="D7" s="2" t="s">
        <v>32</v>
      </c>
      <c r="E7" s="2" t="s">
        <v>40</v>
      </c>
      <c r="F7" s="3">
        <v>4</v>
      </c>
      <c r="G7" s="29">
        <v>9</v>
      </c>
      <c r="H7" s="3">
        <v>105000</v>
      </c>
    </row>
    <row r="8" spans="2:8" x14ac:dyDescent="0.3">
      <c r="B8" s="8" t="s">
        <v>14</v>
      </c>
      <c r="C8" s="2" t="s">
        <v>25</v>
      </c>
      <c r="D8" s="2" t="s">
        <v>33</v>
      </c>
      <c r="E8" s="2" t="s">
        <v>41</v>
      </c>
      <c r="F8" s="3">
        <v>5</v>
      </c>
      <c r="G8" s="29">
        <v>27</v>
      </c>
      <c r="H8" s="3">
        <v>125000</v>
      </c>
    </row>
    <row r="9" spans="2:8" x14ac:dyDescent="0.3">
      <c r="B9" s="8" t="s">
        <v>15</v>
      </c>
      <c r="C9" s="2" t="s">
        <v>26</v>
      </c>
      <c r="D9" s="2" t="s">
        <v>34</v>
      </c>
      <c r="E9" s="2" t="s">
        <v>42</v>
      </c>
      <c r="F9" s="3">
        <v>7</v>
      </c>
      <c r="G9" s="29">
        <v>10</v>
      </c>
      <c r="H9" s="3">
        <v>190000</v>
      </c>
    </row>
    <row r="10" spans="2:8" x14ac:dyDescent="0.3">
      <c r="B10" s="31" t="s">
        <v>16</v>
      </c>
      <c r="C10" s="32" t="s">
        <v>27</v>
      </c>
      <c r="D10" s="32" t="s">
        <v>35</v>
      </c>
      <c r="E10" s="32" t="s">
        <v>43</v>
      </c>
      <c r="F10" s="33">
        <v>3</v>
      </c>
      <c r="G10" s="34">
        <v>21</v>
      </c>
      <c r="H10" s="33">
        <v>180000</v>
      </c>
    </row>
    <row r="11" spans="2:8" x14ac:dyDescent="0.3">
      <c r="B11" s="4" t="s">
        <v>47</v>
      </c>
      <c r="C11" s="4"/>
      <c r="D11" s="4"/>
      <c r="E11" s="4"/>
      <c r="F11" s="4"/>
      <c r="G11" s="4"/>
      <c r="H11" s="35">
        <f>AVERAGE(G3:G10)</f>
        <v>19.999999999999996</v>
      </c>
    </row>
    <row r="13" spans="2:8" ht="14.25" thickBot="1" x14ac:dyDescent="0.35"/>
    <row r="14" spans="2:8" ht="27" x14ac:dyDescent="0.3">
      <c r="B14" s="22" t="s">
        <v>0</v>
      </c>
      <c r="C14" s="24" t="s">
        <v>6</v>
      </c>
    </row>
    <row r="15" spans="2:8" x14ac:dyDescent="0.3">
      <c r="B15" s="1" t="s">
        <v>48</v>
      </c>
    </row>
    <row r="16" spans="2:8" x14ac:dyDescent="0.3">
      <c r="C16" s="1" t="s">
        <v>49</v>
      </c>
    </row>
    <row r="17" spans="2:5" ht="14.25" thickBot="1" x14ac:dyDescent="0.35"/>
    <row r="18" spans="2:5" ht="27" x14ac:dyDescent="0.3">
      <c r="B18" s="23" t="s">
        <v>1</v>
      </c>
      <c r="C18" s="24" t="s">
        <v>4</v>
      </c>
      <c r="D18" s="23" t="s">
        <v>5</v>
      </c>
      <c r="E18" s="24" t="s">
        <v>6</v>
      </c>
    </row>
    <row r="19" spans="2:5" x14ac:dyDescent="0.3">
      <c r="B19" s="2" t="s">
        <v>21</v>
      </c>
      <c r="C19" s="3">
        <v>5</v>
      </c>
      <c r="D19" s="29">
        <v>26</v>
      </c>
      <c r="E19" s="3">
        <v>80000</v>
      </c>
    </row>
    <row r="20" spans="2:5" x14ac:dyDescent="0.3">
      <c r="B20" s="2" t="s">
        <v>22</v>
      </c>
      <c r="C20" s="3">
        <v>8</v>
      </c>
      <c r="D20" s="29">
        <v>32</v>
      </c>
      <c r="E20" s="3">
        <v>155000</v>
      </c>
    </row>
    <row r="21" spans="2:5" x14ac:dyDescent="0.3">
      <c r="B21" s="2" t="s">
        <v>23</v>
      </c>
      <c r="C21" s="3">
        <v>6</v>
      </c>
      <c r="D21" s="29">
        <v>12</v>
      </c>
      <c r="E21" s="3">
        <v>70000</v>
      </c>
    </row>
    <row r="22" spans="2:5" x14ac:dyDescent="0.3">
      <c r="B22" s="2" t="s">
        <v>25</v>
      </c>
      <c r="C22" s="3">
        <v>5</v>
      </c>
      <c r="D22" s="29">
        <v>27</v>
      </c>
      <c r="E22" s="3">
        <v>125000</v>
      </c>
    </row>
  </sheetData>
  <mergeCells count="1">
    <mergeCell ref="B11:G11"/>
  </mergeCells>
  <phoneticPr fontId="3" type="noConversion"/>
  <conditionalFormatting sqref="B3:H10">
    <cfRule type="expression" dxfId="2" priority="1">
      <formula>$G3&lt;=15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90" zoomScaleNormal="190" workbookViewId="0">
      <selection activeCell="J7" sqref="J7"/>
    </sheetView>
  </sheetViews>
  <sheetFormatPr defaultRowHeight="13.5" x14ac:dyDescent="0.3"/>
  <cols>
    <col min="1" max="1" width="1.625" style="1" customWidth="1"/>
    <col min="2" max="3" width="9" style="1"/>
    <col min="4" max="4" width="12.75" style="1" bestFit="1" customWidth="1"/>
    <col min="5" max="5" width="9.75" style="1" bestFit="1" customWidth="1"/>
    <col min="6" max="6" width="5.25" style="1" bestFit="1" customWidth="1"/>
    <col min="7" max="7" width="9" style="1"/>
    <col min="8" max="8" width="11.6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2" t="s">
        <v>0</v>
      </c>
      <c r="C2" s="23" t="s">
        <v>1</v>
      </c>
      <c r="D2" s="23" t="s">
        <v>2</v>
      </c>
      <c r="E2" s="23" t="s">
        <v>3</v>
      </c>
      <c r="F2" s="24" t="s">
        <v>4</v>
      </c>
      <c r="G2" s="23" t="s">
        <v>5</v>
      </c>
      <c r="H2" s="24" t="s">
        <v>6</v>
      </c>
    </row>
    <row r="3" spans="2:8" x14ac:dyDescent="0.3">
      <c r="B3" s="5" t="s">
        <v>10</v>
      </c>
      <c r="C3" s="6" t="s">
        <v>21</v>
      </c>
      <c r="D3" s="6" t="s">
        <v>29</v>
      </c>
      <c r="E3" s="6" t="s">
        <v>37</v>
      </c>
      <c r="F3" s="19">
        <v>5</v>
      </c>
      <c r="G3" s="28">
        <v>26</v>
      </c>
      <c r="H3" s="19">
        <v>80000</v>
      </c>
    </row>
    <row r="4" spans="2:8" x14ac:dyDescent="0.3">
      <c r="B4" s="8" t="s">
        <v>11</v>
      </c>
      <c r="C4" s="2" t="s">
        <v>23</v>
      </c>
      <c r="D4" s="2" t="s">
        <v>31</v>
      </c>
      <c r="E4" s="2" t="s">
        <v>39</v>
      </c>
      <c r="F4" s="3">
        <v>6</v>
      </c>
      <c r="G4" s="29">
        <v>12</v>
      </c>
      <c r="H4" s="3">
        <v>70000</v>
      </c>
    </row>
    <row r="5" spans="2:8" x14ac:dyDescent="0.3">
      <c r="B5" s="8" t="s">
        <v>13</v>
      </c>
      <c r="C5" s="2" t="s">
        <v>24</v>
      </c>
      <c r="D5" s="2" t="s">
        <v>32</v>
      </c>
      <c r="E5" s="2" t="s">
        <v>40</v>
      </c>
      <c r="F5" s="3">
        <v>4</v>
      </c>
      <c r="G5" s="29">
        <v>9</v>
      </c>
      <c r="H5" s="3">
        <v>105000</v>
      </c>
    </row>
    <row r="6" spans="2:8" x14ac:dyDescent="0.3">
      <c r="B6" s="8"/>
      <c r="C6" s="2"/>
      <c r="D6" s="36" t="s">
        <v>54</v>
      </c>
      <c r="E6" s="2"/>
      <c r="F6" s="3"/>
      <c r="G6" s="29">
        <f>SUBTOTAL(1,G3:G5)</f>
        <v>15.666666666666666</v>
      </c>
      <c r="H6" s="3"/>
    </row>
    <row r="7" spans="2:8" x14ac:dyDescent="0.3">
      <c r="B7" s="8"/>
      <c r="C7" s="2">
        <f>SUBTOTAL(3,C3:C5)</f>
        <v>3</v>
      </c>
      <c r="D7" s="36" t="s">
        <v>50</v>
      </c>
      <c r="E7" s="2"/>
      <c r="F7" s="3"/>
      <c r="G7" s="29"/>
      <c r="H7" s="3"/>
    </row>
    <row r="8" spans="2:8" x14ac:dyDescent="0.3">
      <c r="B8" s="8" t="s">
        <v>12</v>
      </c>
      <c r="C8" s="2" t="s">
        <v>22</v>
      </c>
      <c r="D8" s="2" t="s">
        <v>30</v>
      </c>
      <c r="E8" s="2" t="s">
        <v>38</v>
      </c>
      <c r="F8" s="3">
        <v>8</v>
      </c>
      <c r="G8" s="29">
        <v>32</v>
      </c>
      <c r="H8" s="3">
        <v>155000</v>
      </c>
    </row>
    <row r="9" spans="2:8" x14ac:dyDescent="0.3">
      <c r="B9" s="8" t="s">
        <v>14</v>
      </c>
      <c r="C9" s="2" t="s">
        <v>25</v>
      </c>
      <c r="D9" s="2" t="s">
        <v>33</v>
      </c>
      <c r="E9" s="2" t="s">
        <v>41</v>
      </c>
      <c r="F9" s="3">
        <v>5</v>
      </c>
      <c r="G9" s="29">
        <v>27</v>
      </c>
      <c r="H9" s="3">
        <v>125000</v>
      </c>
    </row>
    <row r="10" spans="2:8" x14ac:dyDescent="0.3">
      <c r="B10" s="8"/>
      <c r="C10" s="2"/>
      <c r="D10" s="36" t="s">
        <v>55</v>
      </c>
      <c r="E10" s="2"/>
      <c r="F10" s="3"/>
      <c r="G10" s="29">
        <f>SUBTOTAL(1,G8:G9)</f>
        <v>29.5</v>
      </c>
      <c r="H10" s="3"/>
    </row>
    <row r="11" spans="2:8" x14ac:dyDescent="0.3">
      <c r="B11" s="8"/>
      <c r="C11" s="2">
        <f>SUBTOTAL(3,C8:C9)</f>
        <v>2</v>
      </c>
      <c r="D11" s="36" t="s">
        <v>51</v>
      </c>
      <c r="E11" s="2"/>
      <c r="F11" s="3"/>
      <c r="G11" s="29"/>
      <c r="H11" s="3"/>
    </row>
    <row r="12" spans="2:8" x14ac:dyDescent="0.3">
      <c r="B12" s="8" t="s">
        <v>9</v>
      </c>
      <c r="C12" s="2" t="s">
        <v>20</v>
      </c>
      <c r="D12" s="2" t="s">
        <v>28</v>
      </c>
      <c r="E12" s="2" t="s">
        <v>36</v>
      </c>
      <c r="F12" s="3">
        <v>7</v>
      </c>
      <c r="G12" s="29">
        <v>18</v>
      </c>
      <c r="H12" s="3">
        <v>169000</v>
      </c>
    </row>
    <row r="13" spans="2:8" x14ac:dyDescent="0.3">
      <c r="B13" s="8" t="s">
        <v>15</v>
      </c>
      <c r="C13" s="2" t="s">
        <v>26</v>
      </c>
      <c r="D13" s="2" t="s">
        <v>34</v>
      </c>
      <c r="E13" s="2" t="s">
        <v>42</v>
      </c>
      <c r="F13" s="3">
        <v>7</v>
      </c>
      <c r="G13" s="29">
        <v>10</v>
      </c>
      <c r="H13" s="3">
        <v>190000</v>
      </c>
    </row>
    <row r="14" spans="2:8" ht="14.25" thickBot="1" x14ac:dyDescent="0.35">
      <c r="B14" s="20" t="s">
        <v>16</v>
      </c>
      <c r="C14" s="12" t="s">
        <v>27</v>
      </c>
      <c r="D14" s="12" t="s">
        <v>35</v>
      </c>
      <c r="E14" s="12" t="s">
        <v>43</v>
      </c>
      <c r="F14" s="21">
        <v>3</v>
      </c>
      <c r="G14" s="30">
        <v>21</v>
      </c>
      <c r="H14" s="21">
        <v>180000</v>
      </c>
    </row>
    <row r="15" spans="2:8" x14ac:dyDescent="0.3">
      <c r="B15" s="37"/>
      <c r="C15" s="37"/>
      <c r="D15" s="40" t="s">
        <v>56</v>
      </c>
      <c r="E15" s="37"/>
      <c r="F15" s="38"/>
      <c r="G15" s="39">
        <f>SUBTOTAL(1,G12:G14)</f>
        <v>16.333333333333332</v>
      </c>
      <c r="H15" s="38"/>
    </row>
    <row r="16" spans="2:8" x14ac:dyDescent="0.3">
      <c r="B16" s="37"/>
      <c r="C16" s="37">
        <f>SUBTOTAL(3,C12:C14)</f>
        <v>3</v>
      </c>
      <c r="D16" s="40" t="s">
        <v>52</v>
      </c>
      <c r="E16" s="37"/>
      <c r="F16" s="38"/>
      <c r="G16" s="39"/>
      <c r="H16" s="38"/>
    </row>
    <row r="17" spans="2:8" x14ac:dyDescent="0.3">
      <c r="B17" s="37"/>
      <c r="C17" s="37"/>
      <c r="D17" s="40" t="s">
        <v>57</v>
      </c>
      <c r="E17" s="37"/>
      <c r="F17" s="38"/>
      <c r="G17" s="39">
        <f>SUBTOTAL(1,G3:G14)</f>
        <v>19.375</v>
      </c>
      <c r="H17" s="38"/>
    </row>
    <row r="18" spans="2:8" x14ac:dyDescent="0.3">
      <c r="B18" s="37"/>
      <c r="C18" s="37">
        <f>SUBTOTAL(3,C3:C14)</f>
        <v>8</v>
      </c>
      <c r="D18" s="40" t="s">
        <v>53</v>
      </c>
      <c r="E18" s="37"/>
      <c r="F18" s="38"/>
      <c r="G18" s="39"/>
      <c r="H18" s="38"/>
    </row>
  </sheetData>
  <sortState ref="B3:H10">
    <sortCondition descending="1" ref="D3:D10"/>
  </sortState>
  <phoneticPr fontId="3" type="noConversion"/>
  <conditionalFormatting sqref="B3:H18">
    <cfRule type="expression" dxfId="1" priority="1">
      <formula>$G3&lt;=15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항공사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2023-06-26T02:04:37Z</dcterms:created>
  <dcterms:modified xsi:type="dcterms:W3CDTF">2023-06-26T02:31:28Z</dcterms:modified>
</cp:coreProperties>
</file>