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가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3" i="1"/>
  <c r="J5" i="1"/>
  <c r="J6" i="1"/>
  <c r="J7" i="1"/>
  <c r="J8" i="1"/>
  <c r="J9" i="1"/>
  <c r="J10" i="1"/>
  <c r="J11" i="1"/>
  <c r="J12" i="1"/>
  <c r="E14" i="1"/>
  <c r="J14" i="1"/>
  <c r="E15" i="3"/>
  <c r="E10" i="3"/>
  <c r="E6" i="3"/>
  <c r="E17" i="3" s="1"/>
  <c r="C18" i="3"/>
  <c r="C16" i="3"/>
  <c r="C11" i="3"/>
  <c r="C7" i="3"/>
  <c r="H11" i="2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<sst xmlns="http://schemas.openxmlformats.org/spreadsheetml/2006/main" count="150" uniqueCount="57">
  <si>
    <t>비고</t>
    <phoneticPr fontId="3" type="noConversion"/>
  </si>
  <si>
    <t>SS161</t>
    <phoneticPr fontId="3" type="noConversion"/>
  </si>
  <si>
    <t>FT977</t>
    <phoneticPr fontId="3" type="noConversion"/>
  </si>
  <si>
    <t>DE721</t>
    <phoneticPr fontId="3" type="noConversion"/>
  </si>
  <si>
    <t>벌룬</t>
  </si>
  <si>
    <t>벌룬</t>
    <phoneticPr fontId="3" type="noConversion"/>
  </si>
  <si>
    <t>와이드 데님</t>
    <phoneticPr fontId="3" type="noConversion"/>
  </si>
  <si>
    <t>원피스</t>
    <phoneticPr fontId="3" type="noConversion"/>
  </si>
  <si>
    <t>기린</t>
    <phoneticPr fontId="3" type="noConversion"/>
  </si>
  <si>
    <t>달팽이</t>
    <phoneticPr fontId="3" type="noConversion"/>
  </si>
  <si>
    <t>제품코드</t>
    <phoneticPr fontId="3" type="noConversion"/>
  </si>
  <si>
    <t>구분</t>
    <phoneticPr fontId="3" type="noConversion"/>
  </si>
  <si>
    <t>제품명</t>
    <phoneticPr fontId="3" type="noConversion"/>
  </si>
  <si>
    <t>판매수량
(단위:점)</t>
    <phoneticPr fontId="3" type="noConversion"/>
  </si>
  <si>
    <t>재고수량
(단위:점)</t>
    <phoneticPr fontId="3" type="noConversion"/>
  </si>
  <si>
    <t>판매가</t>
    <phoneticPr fontId="3" type="noConversion"/>
  </si>
  <si>
    <t>제조사</t>
    <phoneticPr fontId="3" type="noConversion"/>
  </si>
  <si>
    <t>판매순위</t>
    <phoneticPr fontId="3" type="noConversion"/>
  </si>
  <si>
    <t>SS148</t>
    <phoneticPr fontId="3" type="noConversion"/>
  </si>
  <si>
    <t>ST123</t>
    <phoneticPr fontId="3" type="noConversion"/>
  </si>
  <si>
    <t>DS311</t>
    <phoneticPr fontId="3" type="noConversion"/>
  </si>
  <si>
    <t>FE621</t>
    <phoneticPr fontId="3" type="noConversion"/>
  </si>
  <si>
    <t>DE321</t>
    <phoneticPr fontId="3" type="noConversion"/>
  </si>
  <si>
    <t>블라우스 제품 판매수량(단위:점) 평균</t>
    <phoneticPr fontId="3" type="noConversion"/>
  </si>
  <si>
    <t>최저 판매가</t>
    <phoneticPr fontId="3" type="noConversion"/>
  </si>
  <si>
    <t>와플 카라</t>
    <phoneticPr fontId="3" type="noConversion"/>
  </si>
  <si>
    <t>카고 와이드</t>
    <phoneticPr fontId="3" type="noConversion"/>
  </si>
  <si>
    <t>앤아이 플라워</t>
    <phoneticPr fontId="3" type="noConversion"/>
  </si>
  <si>
    <t>헨느 셔링</t>
    <phoneticPr fontId="3" type="noConversion"/>
  </si>
  <si>
    <t>카고 트레이닝</t>
    <phoneticPr fontId="3" type="noConversion"/>
  </si>
  <si>
    <t>로렌 뷔스티에</t>
    <phoneticPr fontId="3" type="noConversion"/>
  </si>
  <si>
    <t>블라우스</t>
    <phoneticPr fontId="3" type="noConversion"/>
  </si>
  <si>
    <t>블라우스</t>
    <phoneticPr fontId="3" type="noConversion"/>
  </si>
  <si>
    <t>팬츠</t>
    <phoneticPr fontId="3" type="noConversion"/>
  </si>
  <si>
    <t>원피스</t>
    <phoneticPr fontId="3" type="noConversion"/>
  </si>
  <si>
    <t>블라우스</t>
    <phoneticPr fontId="3" type="noConversion"/>
  </si>
  <si>
    <t>팬츠</t>
    <phoneticPr fontId="3" type="noConversion"/>
  </si>
  <si>
    <t>팬츠</t>
    <phoneticPr fontId="3" type="noConversion"/>
  </si>
  <si>
    <t>원피스 제품의 개수</t>
    <phoneticPr fontId="3" type="noConversion"/>
  </si>
  <si>
    <t>제품명</t>
    <phoneticPr fontId="3" type="noConversion"/>
  </si>
  <si>
    <t>기린</t>
    <phoneticPr fontId="3" type="noConversion"/>
  </si>
  <si>
    <t>우주</t>
    <phoneticPr fontId="3" type="noConversion"/>
  </si>
  <si>
    <t>우주</t>
    <phoneticPr fontId="3" type="noConversion"/>
  </si>
  <si>
    <t>달팽이</t>
    <phoneticPr fontId="3" type="noConversion"/>
  </si>
  <si>
    <t>달팽이</t>
    <phoneticPr fontId="3" type="noConversion"/>
  </si>
  <si>
    <t>판매수량(단위:점) 전체평균</t>
    <phoneticPr fontId="3" type="noConversion"/>
  </si>
  <si>
    <t>F*</t>
    <phoneticPr fontId="3" type="noConversion"/>
  </si>
  <si>
    <t>&lt;=100</t>
    <phoneticPr fontId="3" type="noConversion"/>
  </si>
  <si>
    <t>제품코드</t>
    <phoneticPr fontId="3" type="noConversion"/>
  </si>
  <si>
    <t>전체 개수</t>
  </si>
  <si>
    <t>팬츠 개수</t>
  </si>
  <si>
    <t>원피스 개수</t>
  </si>
  <si>
    <t>블라우스 개수</t>
  </si>
  <si>
    <t>팬츠 평균</t>
  </si>
  <si>
    <t>원피스 평균</t>
  </si>
  <si>
    <t>블라우스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</si>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</sst>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원&quot;"/>
    <numFmt numFmtId="177" formatCode="#,##0&quot;위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76" fontId="2" fillId="0" borderId="19" xfId="1" applyNumberFormat="1" applyFont="1" applyBorder="1" applyAlignment="1">
      <alignment horizontal="right" vertical="center"/>
    </xf>
    <xf numFmtId="41" fontId="2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블라우스 및 팬츠 판매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판매가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벌룬</c:v>
                </c:pt>
                <c:pt idx="1">
                  <c:v>와플 카라</c:v>
                </c:pt>
                <c:pt idx="2">
                  <c:v>카고 와이드</c:v>
                </c:pt>
                <c:pt idx="3">
                  <c:v>헨느 셔링</c:v>
                </c:pt>
                <c:pt idx="4">
                  <c:v>와이드 데님</c:v>
                </c:pt>
                <c:pt idx="5">
                  <c:v>카고 트레이닝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#,##0"원"</c:formatCode>
                <c:ptCount val="6"/>
                <c:pt idx="0">
                  <c:v>52000</c:v>
                </c:pt>
                <c:pt idx="1">
                  <c:v>24000</c:v>
                </c:pt>
                <c:pt idx="2">
                  <c:v>16500</c:v>
                </c:pt>
                <c:pt idx="3">
                  <c:v>23000</c:v>
                </c:pt>
                <c:pt idx="4">
                  <c:v>18900</c:v>
                </c:pt>
                <c:pt idx="5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9-42E3-8303-D6D40904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849679"/>
        <c:axId val="439853007"/>
      </c:barChart>
      <c:lineChart>
        <c:grouping val="standard"/>
        <c:varyColors val="0"/>
        <c:ser>
          <c:idx val="0"/>
          <c:order val="0"/>
          <c:tx>
            <c:v>판매수량(단위:점)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4F9-42E3-8303-D6D409041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벌룬</c:v>
                </c:pt>
                <c:pt idx="1">
                  <c:v>와플 카라</c:v>
                </c:pt>
                <c:pt idx="2">
                  <c:v>카고 와이드</c:v>
                </c:pt>
                <c:pt idx="3">
                  <c:v>헨느 셔링</c:v>
                </c:pt>
                <c:pt idx="4">
                  <c:v>와이드 데님</c:v>
                </c:pt>
                <c:pt idx="5">
                  <c:v>카고 트레이닝</c:v>
                </c:pt>
              </c:strCache>
            </c:strRef>
          </c:cat>
          <c:val>
            <c:numRef>
              <c:f>(제1작업!$E$5,제1작업!$E$6,제1작업!$E$7,제1작업!$E$9,제1작업!$E$10,제1작업!$E$11)</c:f>
              <c:numCache>
                <c:formatCode>_(* #,##0_);_(* \(#,##0\);_(* "-"_);_(@_)</c:formatCode>
                <c:ptCount val="6"/>
                <c:pt idx="0">
                  <c:v>342</c:v>
                </c:pt>
                <c:pt idx="1">
                  <c:v>327</c:v>
                </c:pt>
                <c:pt idx="2">
                  <c:v>137</c:v>
                </c:pt>
                <c:pt idx="3">
                  <c:v>422</c:v>
                </c:pt>
                <c:pt idx="4">
                  <c:v>137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9-42E3-8303-D6D40904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40143"/>
        <c:axId val="551837647"/>
      </c:lineChart>
      <c:catAx>
        <c:axId val="4398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9853007"/>
        <c:crosses val="autoZero"/>
        <c:auto val="1"/>
        <c:lblAlgn val="ctr"/>
        <c:lblOffset val="100"/>
        <c:noMultiLvlLbl val="0"/>
      </c:catAx>
      <c:valAx>
        <c:axId val="4398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9849679"/>
        <c:crosses val="autoZero"/>
        <c:crossBetween val="between"/>
      </c:valAx>
      <c:valAx>
        <c:axId val="55183764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51840143"/>
        <c:crosses val="max"/>
        <c:crossBetween val="between"/>
        <c:majorUnit val="100"/>
      </c:valAx>
      <c:catAx>
        <c:axId val="55184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837647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26276</xdr:colOff>
      <xdr:row>0</xdr:row>
      <xdr:rowOff>59121</xdr:rowOff>
    </xdr:from>
    <xdr:to>
      <xdr:col>6</xdr:col>
      <xdr:colOff>400707</xdr:colOff>
      <xdr:row>2</xdr:row>
      <xdr:rowOff>118241</xdr:rowOff>
    </xdr:to>
    <xdr:sp macro="" textlink="">
      <xdr:nvSpPr>
        <xdr:cNvPr id="2" name="사다리꼴 1"/>
        <xdr:cNvSpPr/>
      </xdr:nvSpPr>
      <xdr:spPr>
        <a:xfrm>
          <a:off x="151086" y="59121"/>
          <a:ext cx="4197569" cy="525517"/>
        </a:xfrm>
        <a:prstGeom prst="trapezoid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마리 의류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65689</xdr:rowOff>
    </xdr:from>
    <xdr:to>
      <xdr:col>9</xdr:col>
      <xdr:colOff>761998</xdr:colOff>
      <xdr:row>2</xdr:row>
      <xdr:rowOff>137948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398" y="65689"/>
          <a:ext cx="2266291" cy="53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0.38507</cdr:x>
      <cdr:y>0.14891</cdr:y>
    </cdr:from>
    <cdr:to>
      <cdr:x>0.51258</cdr:x>
      <cdr:y>0.23363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583587" y="905657"/>
          <a:ext cx="1186720" cy="515288"/>
        </a:xfrm>
        <a:prstGeom xmlns:a="http://schemas.openxmlformats.org/drawingml/2006/main" prst="wedgeRoundRectCallout">
          <a:avLst>
            <a:gd name="adj1" fmla="val 89386"/>
            <a:gd name="adj2" fmla="val 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판매수량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75" zoomScaleNormal="175" workbookViewId="0">
      <selection activeCell="G11" activeCellId="20" sqref="C4 E4 G4 C5 E5 G5 C6 E6 G6 C7 E7 G7 C9 E9 G9 C10 E10 G10 C11 E11 G11"/>
    </sheetView>
  </sheetViews>
  <sheetFormatPr defaultRowHeight="13.5" x14ac:dyDescent="0.3"/>
  <cols>
    <col min="1" max="1" width="1.625" style="1" customWidth="1"/>
    <col min="2" max="2" width="9" style="1" bestFit="1" customWidth="1"/>
    <col min="3" max="3" width="15" style="1" bestFit="1" customWidth="1"/>
    <col min="4" max="4" width="9.75" style="1" bestFit="1" customWidth="1"/>
    <col min="5" max="6" width="9.25" style="1" bestFit="1" customWidth="1"/>
    <col min="7" max="7" width="10.125" style="1" bestFit="1" customWidth="1"/>
    <col min="8" max="8" width="9.75" style="1" customWidth="1"/>
    <col min="9" max="9" width="10" style="1" customWidth="1"/>
    <col min="10" max="10" width="10.125" style="1" customWidth="1"/>
    <col min="11" max="11" width="9" style="1"/>
    <col min="12" max="12" width="3.625" style="1" customWidth="1"/>
    <col min="13" max="16384" width="9" style="1"/>
  </cols>
  <sheetData>
    <row r="1" spans="2:10" ht="19.5" customHeight="1" x14ac:dyDescent="0.3"/>
    <row r="2" spans="2:10" ht="17.25" customHeight="1" x14ac:dyDescent="0.3"/>
    <row r="3" spans="2:10" ht="14.25" thickBot="1" x14ac:dyDescent="0.35"/>
    <row r="4" spans="2:10" ht="27.75" thickBot="1" x14ac:dyDescent="0.35">
      <c r="B4" s="23" t="s">
        <v>48</v>
      </c>
      <c r="C4" s="24" t="s">
        <v>12</v>
      </c>
      <c r="D4" s="24" t="s">
        <v>11</v>
      </c>
      <c r="E4" s="25" t="s">
        <v>13</v>
      </c>
      <c r="F4" s="25" t="s">
        <v>14</v>
      </c>
      <c r="G4" s="24" t="s">
        <v>15</v>
      </c>
      <c r="H4" s="24" t="s">
        <v>16</v>
      </c>
      <c r="I4" s="24" t="s">
        <v>17</v>
      </c>
      <c r="J4" s="26" t="s">
        <v>0</v>
      </c>
    </row>
    <row r="5" spans="2:10" x14ac:dyDescent="0.3">
      <c r="B5" s="5" t="s">
        <v>18</v>
      </c>
      <c r="C5" s="6" t="s">
        <v>5</v>
      </c>
      <c r="D5" s="6" t="s">
        <v>31</v>
      </c>
      <c r="E5" s="20">
        <v>342</v>
      </c>
      <c r="F5" s="20">
        <v>216</v>
      </c>
      <c r="G5" s="29">
        <v>52000</v>
      </c>
      <c r="H5" s="6" t="s">
        <v>40</v>
      </c>
      <c r="I5" s="32">
        <f>_xlfn.RANK.EQ(E5,$E$5:$E$12,0)</f>
        <v>2</v>
      </c>
      <c r="J5" s="7" t="str">
        <f>IF(OR(F5&gt;=200,G5&gt;=50000),"20%할인","")</f>
        <v>20%할인</v>
      </c>
    </row>
    <row r="6" spans="2:10" x14ac:dyDescent="0.3">
      <c r="B6" s="8" t="s">
        <v>19</v>
      </c>
      <c r="C6" s="2" t="s">
        <v>25</v>
      </c>
      <c r="D6" s="2" t="s">
        <v>32</v>
      </c>
      <c r="E6" s="3">
        <v>327</v>
      </c>
      <c r="F6" s="3">
        <v>130</v>
      </c>
      <c r="G6" s="30">
        <v>24000</v>
      </c>
      <c r="H6" s="2" t="s">
        <v>41</v>
      </c>
      <c r="I6" s="33">
        <f t="shared" ref="I6:I12" si="0">_xlfn.RANK.EQ(E6,$E$5:$E$12,0)</f>
        <v>3</v>
      </c>
      <c r="J6" s="9" t="str">
        <f t="shared" ref="J6:J12" si="1">IF(OR(F6&gt;=200,G6&gt;=50000),"20%할인","")</f>
        <v/>
      </c>
    </row>
    <row r="7" spans="2:10" x14ac:dyDescent="0.3">
      <c r="B7" s="8" t="s">
        <v>20</v>
      </c>
      <c r="C7" s="2" t="s">
        <v>26</v>
      </c>
      <c r="D7" s="2" t="s">
        <v>33</v>
      </c>
      <c r="E7" s="3">
        <v>137</v>
      </c>
      <c r="F7" s="3">
        <v>84</v>
      </c>
      <c r="G7" s="30">
        <v>16500</v>
      </c>
      <c r="H7" s="2" t="s">
        <v>8</v>
      </c>
      <c r="I7" s="33">
        <f t="shared" si="0"/>
        <v>6</v>
      </c>
      <c r="J7" s="9" t="str">
        <f t="shared" si="1"/>
        <v/>
      </c>
    </row>
    <row r="8" spans="2:10" x14ac:dyDescent="0.3">
      <c r="B8" s="8" t="s">
        <v>1</v>
      </c>
      <c r="C8" s="2" t="s">
        <v>27</v>
      </c>
      <c r="D8" s="2" t="s">
        <v>34</v>
      </c>
      <c r="E8" s="3">
        <v>219</v>
      </c>
      <c r="F8" s="3">
        <v>321</v>
      </c>
      <c r="G8" s="30">
        <v>48000</v>
      </c>
      <c r="H8" s="2" t="s">
        <v>9</v>
      </c>
      <c r="I8" s="33">
        <f t="shared" si="0"/>
        <v>4</v>
      </c>
      <c r="J8" s="9" t="str">
        <f t="shared" si="1"/>
        <v>20%할인</v>
      </c>
    </row>
    <row r="9" spans="2:10" x14ac:dyDescent="0.3">
      <c r="B9" s="8" t="s">
        <v>2</v>
      </c>
      <c r="C9" s="2" t="s">
        <v>28</v>
      </c>
      <c r="D9" s="2" t="s">
        <v>35</v>
      </c>
      <c r="E9" s="3">
        <v>422</v>
      </c>
      <c r="F9" s="3">
        <v>228</v>
      </c>
      <c r="G9" s="30">
        <v>23000</v>
      </c>
      <c r="H9" s="2" t="s">
        <v>42</v>
      </c>
      <c r="I9" s="33">
        <f t="shared" si="0"/>
        <v>1</v>
      </c>
      <c r="J9" s="9" t="str">
        <f t="shared" si="1"/>
        <v>20%할인</v>
      </c>
    </row>
    <row r="10" spans="2:10" x14ac:dyDescent="0.3">
      <c r="B10" s="8" t="s">
        <v>3</v>
      </c>
      <c r="C10" s="2" t="s">
        <v>6</v>
      </c>
      <c r="D10" s="2" t="s">
        <v>36</v>
      </c>
      <c r="E10" s="3">
        <v>137</v>
      </c>
      <c r="F10" s="3">
        <v>65</v>
      </c>
      <c r="G10" s="30">
        <v>18900</v>
      </c>
      <c r="H10" s="2" t="s">
        <v>43</v>
      </c>
      <c r="I10" s="33">
        <f t="shared" si="0"/>
        <v>6</v>
      </c>
      <c r="J10" s="9" t="str">
        <f t="shared" si="1"/>
        <v/>
      </c>
    </row>
    <row r="11" spans="2:10" x14ac:dyDescent="0.3">
      <c r="B11" s="8" t="s">
        <v>21</v>
      </c>
      <c r="C11" s="2" t="s">
        <v>29</v>
      </c>
      <c r="D11" s="2" t="s">
        <v>37</v>
      </c>
      <c r="E11" s="3">
        <v>92</v>
      </c>
      <c r="F11" s="3">
        <v>220</v>
      </c>
      <c r="G11" s="30">
        <v>12800</v>
      </c>
      <c r="H11" s="2" t="s">
        <v>44</v>
      </c>
      <c r="I11" s="33">
        <f t="shared" si="0"/>
        <v>8</v>
      </c>
      <c r="J11" s="9" t="str">
        <f t="shared" si="1"/>
        <v>20%할인</v>
      </c>
    </row>
    <row r="12" spans="2:10" ht="14.25" thickBot="1" x14ac:dyDescent="0.35">
      <c r="B12" s="21" t="s">
        <v>22</v>
      </c>
      <c r="C12" s="12" t="s">
        <v>30</v>
      </c>
      <c r="D12" s="12" t="s">
        <v>7</v>
      </c>
      <c r="E12" s="22">
        <v>209</v>
      </c>
      <c r="F12" s="22">
        <v>121</v>
      </c>
      <c r="G12" s="31">
        <v>75000</v>
      </c>
      <c r="H12" s="12" t="s">
        <v>40</v>
      </c>
      <c r="I12" s="34">
        <f t="shared" si="0"/>
        <v>5</v>
      </c>
      <c r="J12" s="14" t="str">
        <f t="shared" si="1"/>
        <v>20%할인</v>
      </c>
    </row>
    <row r="13" spans="2:10" x14ac:dyDescent="0.3">
      <c r="B13" s="15" t="s">
        <v>23</v>
      </c>
      <c r="C13" s="16"/>
      <c r="D13" s="16"/>
      <c r="E13" s="17">
        <f>ROUNDDOWN(DAVERAGE(B4:H12,E4,D4:D5),0)</f>
        <v>363</v>
      </c>
      <c r="F13" s="18"/>
      <c r="G13" s="16" t="s">
        <v>38</v>
      </c>
      <c r="H13" s="16"/>
      <c r="I13" s="16"/>
      <c r="J13" s="19">
        <f>COUNTIF(D4:D12,D8)</f>
        <v>2</v>
      </c>
    </row>
    <row r="14" spans="2:10" ht="27.75" thickBot="1" x14ac:dyDescent="0.35">
      <c r="B14" s="10" t="s">
        <v>24</v>
      </c>
      <c r="C14" s="11"/>
      <c r="D14" s="11"/>
      <c r="E14" s="12">
        <f>MIN(판매가)</f>
        <v>12800</v>
      </c>
      <c r="F14" s="13"/>
      <c r="G14" s="27" t="s">
        <v>39</v>
      </c>
      <c r="H14" s="12" t="s">
        <v>4</v>
      </c>
      <c r="I14" s="28" t="s">
        <v>14</v>
      </c>
      <c r="J14" s="14">
        <f>VLOOKUP(H14,C4:F12,4,FALSE)</f>
        <v>216</v>
      </c>
    </row>
    <row r="20" ht="12.75" customHeight="1" x14ac:dyDescent="0.3"/>
    <row r="21" ht="28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$G5&gt;=40000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84" zoomScaleNormal="184" workbookViewId="0">
      <selection activeCell="C18" sqref="C18"/>
    </sheetView>
  </sheetViews>
  <sheetFormatPr defaultRowHeight="13.5" x14ac:dyDescent="0.3"/>
  <cols>
    <col min="1" max="1" width="1.625" style="1" customWidth="1"/>
    <col min="2" max="2" width="13.75" style="1" bestFit="1" customWidth="1"/>
    <col min="3" max="3" width="15" style="1" bestFit="1" customWidth="1"/>
    <col min="4" max="4" width="9.75" style="1" bestFit="1" customWidth="1"/>
    <col min="5" max="6" width="9.25" style="1" bestFit="1" customWidth="1"/>
    <col min="7" max="7" width="10.125" style="1" bestFit="1" customWidth="1"/>
    <col min="8" max="8" width="7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10</v>
      </c>
      <c r="C2" s="24" t="s">
        <v>12</v>
      </c>
      <c r="D2" s="24" t="s">
        <v>11</v>
      </c>
      <c r="E2" s="25" t="s">
        <v>13</v>
      </c>
      <c r="F2" s="25" t="s">
        <v>14</v>
      </c>
      <c r="G2" s="24" t="s">
        <v>15</v>
      </c>
      <c r="H2" s="24" t="s">
        <v>16</v>
      </c>
    </row>
    <row r="3" spans="2:8" x14ac:dyDescent="0.3">
      <c r="B3" s="5" t="s">
        <v>18</v>
      </c>
      <c r="C3" s="6" t="s">
        <v>5</v>
      </c>
      <c r="D3" s="6" t="s">
        <v>31</v>
      </c>
      <c r="E3" s="20">
        <v>385.00000000000011</v>
      </c>
      <c r="F3" s="20">
        <v>216</v>
      </c>
      <c r="G3" s="29">
        <v>52000</v>
      </c>
      <c r="H3" s="6" t="s">
        <v>40</v>
      </c>
    </row>
    <row r="4" spans="2:8" x14ac:dyDescent="0.3">
      <c r="B4" s="8" t="s">
        <v>19</v>
      </c>
      <c r="C4" s="2" t="s">
        <v>25</v>
      </c>
      <c r="D4" s="2" t="s">
        <v>32</v>
      </c>
      <c r="E4" s="3">
        <v>327</v>
      </c>
      <c r="F4" s="3">
        <v>130</v>
      </c>
      <c r="G4" s="30">
        <v>24000</v>
      </c>
      <c r="H4" s="2" t="s">
        <v>41</v>
      </c>
    </row>
    <row r="5" spans="2:8" x14ac:dyDescent="0.3">
      <c r="B5" s="8" t="s">
        <v>20</v>
      </c>
      <c r="C5" s="2" t="s">
        <v>26</v>
      </c>
      <c r="D5" s="2" t="s">
        <v>33</v>
      </c>
      <c r="E5" s="3">
        <v>137</v>
      </c>
      <c r="F5" s="3">
        <v>84</v>
      </c>
      <c r="G5" s="30">
        <v>16500</v>
      </c>
      <c r="H5" s="2" t="s">
        <v>8</v>
      </c>
    </row>
    <row r="6" spans="2:8" x14ac:dyDescent="0.3">
      <c r="B6" s="8" t="s">
        <v>1</v>
      </c>
      <c r="C6" s="2" t="s">
        <v>27</v>
      </c>
      <c r="D6" s="2" t="s">
        <v>34</v>
      </c>
      <c r="E6" s="3">
        <v>219</v>
      </c>
      <c r="F6" s="3">
        <v>321</v>
      </c>
      <c r="G6" s="30">
        <v>48000</v>
      </c>
      <c r="H6" s="2" t="s">
        <v>9</v>
      </c>
    </row>
    <row r="7" spans="2:8" x14ac:dyDescent="0.3">
      <c r="B7" s="8" t="s">
        <v>2</v>
      </c>
      <c r="C7" s="2" t="s">
        <v>28</v>
      </c>
      <c r="D7" s="2" t="s">
        <v>35</v>
      </c>
      <c r="E7" s="3">
        <v>422</v>
      </c>
      <c r="F7" s="3">
        <v>228</v>
      </c>
      <c r="G7" s="30">
        <v>23000</v>
      </c>
      <c r="H7" s="2" t="s">
        <v>42</v>
      </c>
    </row>
    <row r="8" spans="2:8" x14ac:dyDescent="0.3">
      <c r="B8" s="8" t="s">
        <v>3</v>
      </c>
      <c r="C8" s="2" t="s">
        <v>6</v>
      </c>
      <c r="D8" s="2" t="s">
        <v>36</v>
      </c>
      <c r="E8" s="3">
        <v>137</v>
      </c>
      <c r="F8" s="3">
        <v>65</v>
      </c>
      <c r="G8" s="30">
        <v>18900</v>
      </c>
      <c r="H8" s="2" t="s">
        <v>43</v>
      </c>
    </row>
    <row r="9" spans="2:8" x14ac:dyDescent="0.3">
      <c r="B9" s="8" t="s">
        <v>21</v>
      </c>
      <c r="C9" s="2" t="s">
        <v>29</v>
      </c>
      <c r="D9" s="2" t="s">
        <v>37</v>
      </c>
      <c r="E9" s="3">
        <v>92</v>
      </c>
      <c r="F9" s="3">
        <v>220</v>
      </c>
      <c r="G9" s="30">
        <v>12800</v>
      </c>
      <c r="H9" s="2" t="s">
        <v>44</v>
      </c>
    </row>
    <row r="10" spans="2:8" x14ac:dyDescent="0.3">
      <c r="B10" s="37" t="s">
        <v>22</v>
      </c>
      <c r="C10" s="38" t="s">
        <v>30</v>
      </c>
      <c r="D10" s="38" t="s">
        <v>7</v>
      </c>
      <c r="E10" s="39">
        <v>209</v>
      </c>
      <c r="F10" s="39">
        <v>121</v>
      </c>
      <c r="G10" s="40">
        <v>75000</v>
      </c>
      <c r="H10" s="38" t="s">
        <v>40</v>
      </c>
    </row>
    <row r="11" spans="2:8" x14ac:dyDescent="0.3">
      <c r="B11" s="4" t="s">
        <v>45</v>
      </c>
      <c r="C11" s="4"/>
      <c r="D11" s="4"/>
      <c r="E11" s="4"/>
      <c r="F11" s="4"/>
      <c r="G11" s="4"/>
      <c r="H11" s="41">
        <f>AVERAGE(E3:E10)</f>
        <v>241</v>
      </c>
    </row>
    <row r="14" spans="2:8" ht="27" x14ac:dyDescent="0.3">
      <c r="B14" s="35" t="s">
        <v>10</v>
      </c>
      <c r="C14" s="36" t="s">
        <v>14</v>
      </c>
    </row>
    <row r="15" spans="2:8" x14ac:dyDescent="0.3">
      <c r="B15" s="1" t="s">
        <v>46</v>
      </c>
    </row>
    <row r="16" spans="2:8" x14ac:dyDescent="0.3">
      <c r="C16" s="1" t="s">
        <v>47</v>
      </c>
    </row>
    <row r="18" spans="2:5" ht="27" x14ac:dyDescent="0.3">
      <c r="B18" s="35" t="s">
        <v>12</v>
      </c>
      <c r="C18" s="36" t="s">
        <v>13</v>
      </c>
      <c r="D18" s="35" t="s">
        <v>15</v>
      </c>
      <c r="E18" s="35" t="s">
        <v>16</v>
      </c>
    </row>
    <row r="19" spans="2:5" x14ac:dyDescent="0.3">
      <c r="B19" s="2" t="s">
        <v>26</v>
      </c>
      <c r="C19" s="3">
        <v>137</v>
      </c>
      <c r="D19" s="30">
        <v>16500</v>
      </c>
      <c r="E19" s="2" t="s">
        <v>8</v>
      </c>
    </row>
    <row r="20" spans="2:5" x14ac:dyDescent="0.3">
      <c r="B20" s="2" t="s">
        <v>28</v>
      </c>
      <c r="C20" s="3">
        <v>422</v>
      </c>
      <c r="D20" s="30">
        <v>23000</v>
      </c>
      <c r="E20" s="2" t="s">
        <v>42</v>
      </c>
    </row>
    <row r="21" spans="2:5" x14ac:dyDescent="0.3">
      <c r="B21" s="2" t="s">
        <v>6</v>
      </c>
      <c r="C21" s="3">
        <v>137</v>
      </c>
      <c r="D21" s="30">
        <v>18900</v>
      </c>
      <c r="E21" s="2" t="s">
        <v>43</v>
      </c>
    </row>
    <row r="22" spans="2:5" x14ac:dyDescent="0.3">
      <c r="B22" s="2" t="s">
        <v>29</v>
      </c>
      <c r="C22" s="3">
        <v>92</v>
      </c>
      <c r="D22" s="30">
        <v>12800</v>
      </c>
      <c r="E22" s="2" t="s">
        <v>44</v>
      </c>
    </row>
  </sheetData>
  <mergeCells count="1">
    <mergeCell ref="B11:G11"/>
  </mergeCells>
  <phoneticPr fontId="3" type="noConversion"/>
  <conditionalFormatting sqref="B3:H10">
    <cfRule type="expression" dxfId="2" priority="1">
      <formula>$G3&gt;=40000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60" zoomScaleNormal="160" workbookViewId="0">
      <selection activeCell="H18" sqref="H18"/>
    </sheetView>
  </sheetViews>
  <sheetFormatPr defaultRowHeight="13.5" x14ac:dyDescent="0.3"/>
  <cols>
    <col min="1" max="1" width="1.625" style="1" customWidth="1"/>
    <col min="2" max="2" width="9" style="1"/>
    <col min="3" max="4" width="15" style="1" bestFit="1" customWidth="1"/>
    <col min="5" max="6" width="9.25" style="1" bestFit="1" customWidth="1"/>
    <col min="7" max="7" width="10.125" style="1" bestFit="1" customWidth="1"/>
    <col min="8" max="8" width="7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48</v>
      </c>
      <c r="C2" s="24" t="s">
        <v>12</v>
      </c>
      <c r="D2" s="24" t="s">
        <v>11</v>
      </c>
      <c r="E2" s="25" t="s">
        <v>13</v>
      </c>
      <c r="F2" s="25" t="s">
        <v>14</v>
      </c>
      <c r="G2" s="24" t="s">
        <v>15</v>
      </c>
      <c r="H2" s="24" t="s">
        <v>16</v>
      </c>
    </row>
    <row r="3" spans="2:8" x14ac:dyDescent="0.3">
      <c r="B3" s="5" t="s">
        <v>20</v>
      </c>
      <c r="C3" s="6" t="s">
        <v>26</v>
      </c>
      <c r="D3" s="6" t="s">
        <v>33</v>
      </c>
      <c r="E3" s="20">
        <v>137</v>
      </c>
      <c r="F3" s="20">
        <v>84</v>
      </c>
      <c r="G3" s="29">
        <v>16500</v>
      </c>
      <c r="H3" s="6" t="s">
        <v>8</v>
      </c>
    </row>
    <row r="4" spans="2:8" x14ac:dyDescent="0.3">
      <c r="B4" s="8" t="s">
        <v>3</v>
      </c>
      <c r="C4" s="2" t="s">
        <v>6</v>
      </c>
      <c r="D4" s="2" t="s">
        <v>36</v>
      </c>
      <c r="E4" s="3">
        <v>137</v>
      </c>
      <c r="F4" s="3">
        <v>65</v>
      </c>
      <c r="G4" s="30">
        <v>18900</v>
      </c>
      <c r="H4" s="2" t="s">
        <v>43</v>
      </c>
    </row>
    <row r="5" spans="2:8" x14ac:dyDescent="0.3">
      <c r="B5" s="8" t="s">
        <v>21</v>
      </c>
      <c r="C5" s="2" t="s">
        <v>29</v>
      </c>
      <c r="D5" s="2" t="s">
        <v>37</v>
      </c>
      <c r="E5" s="3">
        <v>92</v>
      </c>
      <c r="F5" s="3">
        <v>220</v>
      </c>
      <c r="G5" s="30">
        <v>12800</v>
      </c>
      <c r="H5" s="2" t="s">
        <v>44</v>
      </c>
    </row>
    <row r="6" spans="2:8" x14ac:dyDescent="0.3">
      <c r="B6" s="8"/>
      <c r="C6" s="2"/>
      <c r="D6" s="46" t="s">
        <v>53</v>
      </c>
      <c r="E6" s="3">
        <f>SUBTOTAL(1,E3:E5)</f>
        <v>122</v>
      </c>
      <c r="F6" s="3"/>
      <c r="G6" s="30"/>
      <c r="H6" s="2"/>
    </row>
    <row r="7" spans="2:8" x14ac:dyDescent="0.3">
      <c r="B7" s="8"/>
      <c r="C7" s="2">
        <f>SUBTOTAL(3,C3:C5)</f>
        <v>3</v>
      </c>
      <c r="D7" s="46" t="s">
        <v>50</v>
      </c>
      <c r="E7" s="3"/>
      <c r="F7" s="3"/>
      <c r="G7" s="30"/>
      <c r="H7" s="2"/>
    </row>
    <row r="8" spans="2:8" x14ac:dyDescent="0.3">
      <c r="B8" s="8" t="s">
        <v>1</v>
      </c>
      <c r="C8" s="2" t="s">
        <v>27</v>
      </c>
      <c r="D8" s="2" t="s">
        <v>34</v>
      </c>
      <c r="E8" s="3">
        <v>219</v>
      </c>
      <c r="F8" s="3">
        <v>321</v>
      </c>
      <c r="G8" s="30">
        <v>48000</v>
      </c>
      <c r="H8" s="2" t="s">
        <v>9</v>
      </c>
    </row>
    <row r="9" spans="2:8" x14ac:dyDescent="0.3">
      <c r="B9" s="8" t="s">
        <v>22</v>
      </c>
      <c r="C9" s="2" t="s">
        <v>30</v>
      </c>
      <c r="D9" s="2" t="s">
        <v>7</v>
      </c>
      <c r="E9" s="3">
        <v>209</v>
      </c>
      <c r="F9" s="3">
        <v>121</v>
      </c>
      <c r="G9" s="30">
        <v>75000</v>
      </c>
      <c r="H9" s="2" t="s">
        <v>40</v>
      </c>
    </row>
    <row r="10" spans="2:8" x14ac:dyDescent="0.3">
      <c r="B10" s="8"/>
      <c r="C10" s="2"/>
      <c r="D10" s="46" t="s">
        <v>54</v>
      </c>
      <c r="E10" s="3">
        <f>SUBTOTAL(1,E8:E9)</f>
        <v>214</v>
      </c>
      <c r="F10" s="3"/>
      <c r="G10" s="30"/>
      <c r="H10" s="2"/>
    </row>
    <row r="11" spans="2:8" x14ac:dyDescent="0.3">
      <c r="B11" s="8"/>
      <c r="C11" s="2">
        <f>SUBTOTAL(3,C8:C9)</f>
        <v>2</v>
      </c>
      <c r="D11" s="46" t="s">
        <v>51</v>
      </c>
      <c r="E11" s="3"/>
      <c r="F11" s="3"/>
      <c r="G11" s="30"/>
      <c r="H11" s="2"/>
    </row>
    <row r="12" spans="2:8" x14ac:dyDescent="0.3">
      <c r="B12" s="8" t="s">
        <v>18</v>
      </c>
      <c r="C12" s="2" t="s">
        <v>5</v>
      </c>
      <c r="D12" s="2" t="s">
        <v>31</v>
      </c>
      <c r="E12" s="3">
        <v>342</v>
      </c>
      <c r="F12" s="3">
        <v>216</v>
      </c>
      <c r="G12" s="30">
        <v>52000</v>
      </c>
      <c r="H12" s="2" t="s">
        <v>40</v>
      </c>
    </row>
    <row r="13" spans="2:8" x14ac:dyDescent="0.3">
      <c r="B13" s="8" t="s">
        <v>19</v>
      </c>
      <c r="C13" s="2" t="s">
        <v>25</v>
      </c>
      <c r="D13" s="2" t="s">
        <v>32</v>
      </c>
      <c r="E13" s="3">
        <v>327</v>
      </c>
      <c r="F13" s="3">
        <v>130</v>
      </c>
      <c r="G13" s="30">
        <v>24000</v>
      </c>
      <c r="H13" s="2" t="s">
        <v>41</v>
      </c>
    </row>
    <row r="14" spans="2:8" ht="14.25" thickBot="1" x14ac:dyDescent="0.35">
      <c r="B14" s="21" t="s">
        <v>2</v>
      </c>
      <c r="C14" s="12" t="s">
        <v>28</v>
      </c>
      <c r="D14" s="12" t="s">
        <v>35</v>
      </c>
      <c r="E14" s="22">
        <v>422</v>
      </c>
      <c r="F14" s="22">
        <v>228</v>
      </c>
      <c r="G14" s="31">
        <v>23000</v>
      </c>
      <c r="H14" s="12" t="s">
        <v>42</v>
      </c>
    </row>
    <row r="15" spans="2:8" x14ac:dyDescent="0.3">
      <c r="B15" s="42"/>
      <c r="C15" s="42"/>
      <c r="D15" s="45" t="s">
        <v>55</v>
      </c>
      <c r="E15" s="43">
        <f>SUBTOTAL(1,E12:E14)</f>
        <v>363.66666666666669</v>
      </c>
      <c r="F15" s="43"/>
      <c r="G15" s="44"/>
      <c r="H15" s="42"/>
    </row>
    <row r="16" spans="2:8" x14ac:dyDescent="0.3">
      <c r="B16" s="42"/>
      <c r="C16" s="42">
        <f>SUBTOTAL(3,C12:C14)</f>
        <v>3</v>
      </c>
      <c r="D16" s="45" t="s">
        <v>52</v>
      </c>
      <c r="E16" s="43"/>
      <c r="F16" s="43"/>
      <c r="G16" s="44"/>
      <c r="H16" s="42"/>
    </row>
    <row r="17" spans="2:8" x14ac:dyDescent="0.3">
      <c r="B17" s="42"/>
      <c r="C17" s="42"/>
      <c r="D17" s="45" t="s">
        <v>56</v>
      </c>
      <c r="E17" s="43">
        <f>SUBTOTAL(1,E3:E14)</f>
        <v>235.625</v>
      </c>
      <c r="F17" s="43"/>
      <c r="G17" s="44"/>
      <c r="H17" s="42"/>
    </row>
    <row r="18" spans="2:8" x14ac:dyDescent="0.3">
      <c r="B18" s="42"/>
      <c r="C18" s="42">
        <f>SUBTOTAL(3,C3:C14)</f>
        <v>8</v>
      </c>
      <c r="D18" s="45" t="s">
        <v>49</v>
      </c>
      <c r="E18" s="43"/>
      <c r="F18" s="43"/>
      <c r="G18" s="44"/>
      <c r="H18" s="42"/>
    </row>
  </sheetData>
  <sortState ref="B3:H10">
    <sortCondition descending="1" ref="D3:D10"/>
  </sortState>
  <phoneticPr fontId="3" type="noConversion"/>
  <conditionalFormatting sqref="B3:H18">
    <cfRule type="expression" dxfId="1" priority="1">
      <formula>$G3&gt;=40000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2023-06-12T06:31:53Z</dcterms:created>
  <dcterms:modified xsi:type="dcterms:W3CDTF">2023-06-12T07:33:11Z</dcterms:modified>
</cp:coreProperties>
</file>