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반품건수">제1작업!$H$5:$H$12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<sst xmlns="http://schemas.openxmlformats.org/spreadsheetml/2006/main" count="123" uniqueCount="49">
  <si>
    <t>상품코드</t>
  </si>
  <si>
    <t>분류</t>
  </si>
  <si>
    <t>상품명</t>
  </si>
  <si>
    <t>담당자</t>
  </si>
  <si>
    <t>반품건수</t>
  </si>
  <si>
    <t>협찬</t>
  </si>
  <si>
    <t>반품순위</t>
  </si>
  <si>
    <t>MS-02S</t>
  </si>
  <si>
    <t>무스탕</t>
  </si>
  <si>
    <t>벨크로</t>
  </si>
  <si>
    <t>한지인</t>
  </si>
  <si>
    <t>FE-32A</t>
  </si>
  <si>
    <t>코트</t>
  </si>
  <si>
    <t>솔리드 이중 차이나</t>
  </si>
  <si>
    <t>안정수</t>
  </si>
  <si>
    <t>EX-36B</t>
  </si>
  <si>
    <t>스노우 배색 더블</t>
  </si>
  <si>
    <t>성윤하</t>
  </si>
  <si>
    <t>VS-21S</t>
  </si>
  <si>
    <t>모던라이프 크렉 사선</t>
  </si>
  <si>
    <t>김유경</t>
  </si>
  <si>
    <t>MS-37A</t>
  </si>
  <si>
    <t>커스텀 포켓</t>
  </si>
  <si>
    <t>정유수</t>
  </si>
  <si>
    <t>CA-34S</t>
  </si>
  <si>
    <t>클래식 금장 더블 하프</t>
  </si>
  <si>
    <t>홍은지</t>
  </si>
  <si>
    <t>FS-11S</t>
  </si>
  <si>
    <t>가디건</t>
  </si>
  <si>
    <t>케브 클래식 숄카라</t>
  </si>
  <si>
    <t>배강열</t>
  </si>
  <si>
    <t>CE-89B</t>
  </si>
  <si>
    <t>W 배색포인트</t>
  </si>
  <si>
    <t>전미라</t>
  </si>
  <si>
    <t>3분기실적(단위:천원) 평균</t>
  </si>
  <si>
    <t>무스탕 3분기실적(단위:천원) 합계</t>
  </si>
  <si>
    <t>최대 반품건수</t>
  </si>
  <si>
    <t>3분기목표
(단위:천원)</t>
    <phoneticPr fontId="2" type="noConversion"/>
  </si>
  <si>
    <t>3분기실적
(단위:천원)</t>
    <phoneticPr fontId="2" type="noConversion"/>
  </si>
  <si>
    <t>가디건</t>
    <phoneticPr fontId="2" type="noConversion"/>
  </si>
  <si>
    <t>&lt;=10</t>
    <phoneticPr fontId="2" type="noConversion"/>
  </si>
  <si>
    <t>행 레이블</t>
  </si>
  <si>
    <t>총합계</t>
  </si>
  <si>
    <t>개수 : 상품명</t>
  </si>
  <si>
    <t>0-44999</t>
  </si>
  <si>
    <t>45000-90000</t>
  </si>
  <si>
    <t>3분기목표(단위:천원)</t>
  </si>
  <si>
    <t>평균 : 3분기실적(단위:천원)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</si>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</sst>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건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1" fontId="1" fillId="0" borderId="8" xfId="1" applyFont="1" applyBorder="1" applyAlignment="1">
      <alignment horizontal="center" vertical="center"/>
    </xf>
    <xf numFmtId="41" fontId="1" fillId="0" borderId="2" xfId="1" applyFont="1" applyBorder="1" applyAlignment="1">
      <alignment horizontal="center" vertical="center"/>
    </xf>
    <xf numFmtId="41" fontId="1" fillId="0" borderId="5" xfId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1" fontId="1" fillId="0" borderId="8" xfId="0" quotePrefix="1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41" fontId="1" fillId="0" borderId="21" xfId="1" applyFont="1" applyFill="1" applyBorder="1" applyAlignment="1">
      <alignment horizontal="center" vertical="center"/>
    </xf>
    <xf numFmtId="176" fontId="1" fillId="0" borderId="22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건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47625</xdr:rowOff>
    </xdr:from>
    <xdr:to>
      <xdr:col>10</xdr:col>
      <xdr:colOff>19050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7</xdr:col>
      <xdr:colOff>9525</xdr:colOff>
      <xdr:row>2</xdr:row>
      <xdr:rowOff>219075</xdr:rowOff>
    </xdr:to>
    <xdr:sp macro="" textlink="">
      <xdr:nvSpPr>
        <xdr:cNvPr id="3" name="사다리꼴 1"/>
        <xdr:cNvSpPr/>
      </xdr:nvSpPr>
      <xdr:spPr>
        <a:xfrm>
          <a:off x="123825" y="57150"/>
          <a:ext cx="5343525" cy="714375"/>
        </a:xfrm>
        <a:prstGeom prst="trapezoid">
          <a:avLst/>
        </a:prstGeom>
        <a:solidFill>
          <a:srgbClr val="00B0F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남성 아우터 판매실적 현황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67340624997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분류" numFmtId="0">
      <sharedItems count="3">
        <s v="무스탕"/>
        <s v="코트"/>
        <s v="가디건"/>
      </sharedItems>
    </cacheField>
    <cacheField name="상품명" numFmtId="0">
      <sharedItems count="8">
        <s v="벨크로"/>
        <s v="솔리드 이중 차이나"/>
        <s v="스노우 배색 더블"/>
        <s v="모던라이프 크렉 사선"/>
        <s v="커스텀 포켓"/>
        <s v="클래식 금장 더블 하프"/>
        <s v="케브 클래식 숄카라"/>
        <s v="W 배색포인트"/>
      </sharedItems>
    </cacheField>
    <cacheField name="담당자" numFmtId="0">
      <sharedItems/>
    </cacheField>
    <cacheField name="3분기목표_x000a_(단위:천원)" numFmtId="41">
      <sharedItems containsSemiMixedTypes="0" containsString="0" containsNumber="1" containsInteger="1" minValue="10180" maxValue="67740" count="8">
        <n v="67740"/>
        <n v="43030"/>
        <n v="21770"/>
        <n v="22730"/>
        <n v="15730"/>
        <n v="61330"/>
        <n v="31130"/>
        <n v="10180"/>
      </sharedItems>
      <fieldGroup base="4">
        <rangePr autoStart="0" autoEnd="0" startNum="0" endNum="90000" groupInterval="45000"/>
        <groupItems count="4">
          <s v="&lt;0"/>
          <s v="0-44999"/>
          <s v="45000-90000"/>
          <s v="&gt;90000"/>
        </groupItems>
      </fieldGroup>
    </cacheField>
    <cacheField name="3분기실적_x000a_(단위:천원)" numFmtId="41">
      <sharedItems containsSemiMixedTypes="0" containsString="0" containsNumber="1" containsInteger="1" minValue="10300" maxValue="91790"/>
    </cacheField>
    <cacheField name="반품건수" numFmtId="176">
      <sharedItems containsSemiMixedTypes="0" containsString="0" containsNumber="1" containsInteger="1" minValue="5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MS-02S"/>
    <x v="0"/>
    <x v="0"/>
    <s v="한지인"/>
    <x v="0"/>
    <n v="52830"/>
    <n v="13"/>
  </r>
  <r>
    <s v="FE-32A"/>
    <x v="1"/>
    <x v="1"/>
    <s v="안정수"/>
    <x v="1"/>
    <n v="30430"/>
    <n v="8"/>
  </r>
  <r>
    <s v="EX-36B"/>
    <x v="1"/>
    <x v="2"/>
    <s v="성윤하"/>
    <x v="2"/>
    <n v="19830"/>
    <n v="24"/>
  </r>
  <r>
    <s v="VS-21S"/>
    <x v="0"/>
    <x v="3"/>
    <s v="김유경"/>
    <x v="3"/>
    <n v="30130"/>
    <n v="24"/>
  </r>
  <r>
    <s v="MS-37A"/>
    <x v="0"/>
    <x v="4"/>
    <s v="정유수"/>
    <x v="4"/>
    <n v="15030"/>
    <n v="23"/>
  </r>
  <r>
    <s v="CA-34S"/>
    <x v="1"/>
    <x v="5"/>
    <s v="홍은지"/>
    <x v="5"/>
    <n v="91790"/>
    <n v="18"/>
  </r>
  <r>
    <s v="FS-11S"/>
    <x v="2"/>
    <x v="6"/>
    <s v="배강열"/>
    <x v="6"/>
    <n v="41190"/>
    <n v="35"/>
  </r>
  <r>
    <s v="CE-89B"/>
    <x v="2"/>
    <x v="7"/>
    <s v="전미라"/>
    <x v="7"/>
    <n v="103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--" updatedVersion="6" minRefreshableVersion="3" useAutoFormatting="1" colGrandTotals="0" itemPrintTitles="1" mergeItem="1" createdVersion="6" indent="0" outline="1" outlineData="1" multipleFieldFilters="0" colHeaderCaption="3분기목표(단위:천원)">
  <location ref="B2:F8" firstHeaderRow="1" firstDataRow="3" firstDataCol="1"/>
  <pivotFields count="7">
    <pivotField showAll="0"/>
    <pivotField axis="axisRow" showAll="0" sortType="descending">
      <items count="4">
        <item x="1"/>
        <item x="0"/>
        <item x="2"/>
        <item t="default"/>
      </items>
    </pivotField>
    <pivotField dataField="1" showAll="0">
      <items count="9">
        <item x="7"/>
        <item x="3"/>
        <item x="0"/>
        <item x="1"/>
        <item x="2"/>
        <item x="4"/>
        <item x="6"/>
        <item x="5"/>
        <item t="default"/>
      </items>
    </pivotField>
    <pivotField showAll="0"/>
    <pivotField axis="axisCol" numFmtId="41" showAll="0">
      <items count="5">
        <item x="0"/>
        <item x="1"/>
        <item x="2"/>
        <item x="3"/>
        <item t="default"/>
      </items>
    </pivotField>
    <pivotField dataField="1" numFmtId="41" showAll="0"/>
    <pivotField numFmtId="176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개수 : 상품명" fld="2" subtotal="count" baseField="0" baseItem="0"/>
    <dataField name="평균 : 3분기실적(단위:천원)" fld="5" subtotal="average" baseField="1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1" totalsRowShown="0" headerRowDxfId="12" headerRowBorderDxfId="11" tableBorderDxfId="10" totalsRowBorderDxfId="9">
  <autoFilter ref="B18:H21"/>
  <tableColumns count="7">
    <tableColumn id="1" name="상품코드" dataDxfId="8"/>
    <tableColumn id="2" name="분류" dataDxfId="7"/>
    <tableColumn id="3" name="상품명" dataDxfId="6"/>
    <tableColumn id="4" name="담당자" dataDxfId="5"/>
    <tableColumn id="5" name="3분기목표_x000a_(단위:천원)" dataDxfId="4" dataCellStyle="쉼표 [0]"/>
    <tableColumn id="6" name="3분기실적_x000a_(단위:천원)" dataDxfId="3" dataCellStyle="쉼표 [0]"/>
    <tableColumn id="7" name="반품건수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/>
  </sheetViews>
  <sheetFormatPr defaultRowHeight="13.5" x14ac:dyDescent="0.3"/>
  <cols>
    <col min="1" max="1" width="1.625" style="1" customWidth="1"/>
    <col min="2" max="3" width="9" style="1"/>
    <col min="4" max="4" width="21.625" style="1" customWidth="1"/>
    <col min="5" max="5" width="9.125" style="1" customWidth="1"/>
    <col min="6" max="7" width="10.625" style="1" customWidth="1"/>
    <col min="8" max="8" width="9" style="1"/>
    <col min="9" max="9" width="11.625" style="1" customWidth="1"/>
    <col min="10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8" t="s">
        <v>0</v>
      </c>
      <c r="C4" s="9" t="s">
        <v>1</v>
      </c>
      <c r="D4" s="9" t="s">
        <v>2</v>
      </c>
      <c r="E4" s="9" t="s">
        <v>3</v>
      </c>
      <c r="F4" s="10" t="s">
        <v>37</v>
      </c>
      <c r="G4" s="10" t="s">
        <v>38</v>
      </c>
      <c r="H4" s="9" t="s">
        <v>4</v>
      </c>
      <c r="I4" s="9" t="s">
        <v>5</v>
      </c>
      <c r="J4" s="11" t="s">
        <v>6</v>
      </c>
    </row>
    <row r="5" spans="2:10" ht="15.95" customHeight="1" x14ac:dyDescent="0.3">
      <c r="B5" s="5" t="s">
        <v>7</v>
      </c>
      <c r="C5" s="6" t="s">
        <v>8</v>
      </c>
      <c r="D5" s="6" t="s">
        <v>9</v>
      </c>
      <c r="E5" s="6" t="s">
        <v>10</v>
      </c>
      <c r="F5" s="13">
        <v>67740</v>
      </c>
      <c r="G5" s="13">
        <v>52830</v>
      </c>
      <c r="H5" s="22">
        <v>13</v>
      </c>
      <c r="I5" s="16" t="str">
        <f t="shared" ref="I5:I12" si="0">IF(RIGHT(B5,1)="S","연예인 협찬","")</f>
        <v>연예인 협찬</v>
      </c>
      <c r="J5" s="19">
        <f t="shared" ref="J5:J12" si="1">_xlfn.RANK.EQ(H5,$H$5:$H$12,0)</f>
        <v>6</v>
      </c>
    </row>
    <row r="6" spans="2:10" ht="15.95" customHeight="1" x14ac:dyDescent="0.3">
      <c r="B6" s="2" t="s">
        <v>11</v>
      </c>
      <c r="C6" s="3" t="s">
        <v>12</v>
      </c>
      <c r="D6" s="3" t="s">
        <v>13</v>
      </c>
      <c r="E6" s="3" t="s">
        <v>14</v>
      </c>
      <c r="F6" s="14">
        <v>43030</v>
      </c>
      <c r="G6" s="14">
        <v>30430</v>
      </c>
      <c r="H6" s="23">
        <v>8</v>
      </c>
      <c r="I6" s="17" t="str">
        <f t="shared" si="0"/>
        <v/>
      </c>
      <c r="J6" s="20">
        <f t="shared" si="1"/>
        <v>7</v>
      </c>
    </row>
    <row r="7" spans="2:10" ht="15.95" customHeight="1" x14ac:dyDescent="0.3">
      <c r="B7" s="2" t="s">
        <v>15</v>
      </c>
      <c r="C7" s="3" t="s">
        <v>12</v>
      </c>
      <c r="D7" s="3" t="s">
        <v>16</v>
      </c>
      <c r="E7" s="3" t="s">
        <v>17</v>
      </c>
      <c r="F7" s="14">
        <v>21770</v>
      </c>
      <c r="G7" s="14">
        <v>19830</v>
      </c>
      <c r="H7" s="23">
        <v>24</v>
      </c>
      <c r="I7" s="17" t="str">
        <f t="shared" si="0"/>
        <v/>
      </c>
      <c r="J7" s="20">
        <f t="shared" si="1"/>
        <v>2</v>
      </c>
    </row>
    <row r="8" spans="2:10" ht="15.95" customHeight="1" x14ac:dyDescent="0.3">
      <c r="B8" s="2" t="s">
        <v>18</v>
      </c>
      <c r="C8" s="3" t="s">
        <v>8</v>
      </c>
      <c r="D8" s="3" t="s">
        <v>19</v>
      </c>
      <c r="E8" s="3" t="s">
        <v>20</v>
      </c>
      <c r="F8" s="14">
        <v>22730</v>
      </c>
      <c r="G8" s="14">
        <v>30130</v>
      </c>
      <c r="H8" s="23">
        <v>24</v>
      </c>
      <c r="I8" s="17" t="str">
        <f t="shared" si="0"/>
        <v>연예인 협찬</v>
      </c>
      <c r="J8" s="20">
        <f t="shared" si="1"/>
        <v>2</v>
      </c>
    </row>
    <row r="9" spans="2:10" ht="15.95" customHeight="1" x14ac:dyDescent="0.3">
      <c r="B9" s="2" t="s">
        <v>21</v>
      </c>
      <c r="C9" s="3" t="s">
        <v>8</v>
      </c>
      <c r="D9" s="3" t="s">
        <v>22</v>
      </c>
      <c r="E9" s="3" t="s">
        <v>23</v>
      </c>
      <c r="F9" s="14">
        <v>15730</v>
      </c>
      <c r="G9" s="14">
        <v>15030</v>
      </c>
      <c r="H9" s="23">
        <v>23</v>
      </c>
      <c r="I9" s="17" t="str">
        <f t="shared" si="0"/>
        <v/>
      </c>
      <c r="J9" s="20">
        <f t="shared" si="1"/>
        <v>4</v>
      </c>
    </row>
    <row r="10" spans="2:10" ht="15.95" customHeight="1" x14ac:dyDescent="0.3">
      <c r="B10" s="2" t="s">
        <v>24</v>
      </c>
      <c r="C10" s="3" t="s">
        <v>12</v>
      </c>
      <c r="D10" s="3" t="s">
        <v>25</v>
      </c>
      <c r="E10" s="3" t="s">
        <v>26</v>
      </c>
      <c r="F10" s="14">
        <v>61330</v>
      </c>
      <c r="G10" s="14">
        <v>91790</v>
      </c>
      <c r="H10" s="23">
        <v>18</v>
      </c>
      <c r="I10" s="17" t="str">
        <f t="shared" si="0"/>
        <v>연예인 협찬</v>
      </c>
      <c r="J10" s="20">
        <f t="shared" si="1"/>
        <v>5</v>
      </c>
    </row>
    <row r="11" spans="2:10" ht="15.95" customHeight="1" x14ac:dyDescent="0.3">
      <c r="B11" s="2" t="s">
        <v>27</v>
      </c>
      <c r="C11" s="3" t="s">
        <v>28</v>
      </c>
      <c r="D11" s="3" t="s">
        <v>29</v>
      </c>
      <c r="E11" s="3" t="s">
        <v>30</v>
      </c>
      <c r="F11" s="14">
        <v>31130</v>
      </c>
      <c r="G11" s="14">
        <v>41190</v>
      </c>
      <c r="H11" s="23">
        <v>35</v>
      </c>
      <c r="I11" s="17" t="str">
        <f t="shared" si="0"/>
        <v>연예인 협찬</v>
      </c>
      <c r="J11" s="20">
        <f t="shared" si="1"/>
        <v>1</v>
      </c>
    </row>
    <row r="12" spans="2:10" ht="15.95" customHeight="1" thickBot="1" x14ac:dyDescent="0.35">
      <c r="B12" s="7" t="s">
        <v>31</v>
      </c>
      <c r="C12" s="4" t="s">
        <v>28</v>
      </c>
      <c r="D12" s="4" t="s">
        <v>32</v>
      </c>
      <c r="E12" s="4" t="s">
        <v>33</v>
      </c>
      <c r="F12" s="15">
        <v>10180</v>
      </c>
      <c r="G12" s="15">
        <v>10300</v>
      </c>
      <c r="H12" s="24">
        <v>5</v>
      </c>
      <c r="I12" s="18" t="str">
        <f t="shared" si="0"/>
        <v/>
      </c>
      <c r="J12" s="21">
        <f t="shared" si="1"/>
        <v>8</v>
      </c>
    </row>
    <row r="13" spans="2:10" ht="15.95" customHeight="1" x14ac:dyDescent="0.3">
      <c r="B13" s="47" t="s">
        <v>34</v>
      </c>
      <c r="C13" s="42"/>
      <c r="D13" s="42"/>
      <c r="E13" s="29">
        <f>ROUNDDOWN(AVERAGE(G5:G12),-2)</f>
        <v>36400</v>
      </c>
      <c r="F13" s="43"/>
      <c r="G13" s="42" t="s">
        <v>35</v>
      </c>
      <c r="H13" s="42"/>
      <c r="I13" s="42"/>
      <c r="J13" s="19">
        <f>DSUM(B4:H12,G4,C4:C5)</f>
        <v>97990</v>
      </c>
    </row>
    <row r="14" spans="2:10" ht="15.95" customHeight="1" thickBot="1" x14ac:dyDescent="0.35">
      <c r="B14" s="45" t="s">
        <v>36</v>
      </c>
      <c r="C14" s="46"/>
      <c r="D14" s="46"/>
      <c r="E14" s="18" t="str">
        <f>MAX(반품건수)&amp;"건"</f>
        <v>35건</v>
      </c>
      <c r="F14" s="44"/>
      <c r="G14" s="12" t="s">
        <v>0</v>
      </c>
      <c r="H14" s="4" t="s">
        <v>7</v>
      </c>
      <c r="I14" s="12" t="s">
        <v>4</v>
      </c>
      <c r="J14" s="21">
        <f>VLOOKUP(H14,B5:H12,7,FALSE)</f>
        <v>13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14" priority="1">
      <formula>$H5&lt;=10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/>
  </sheetViews>
  <sheetFormatPr defaultRowHeight="13.5" x14ac:dyDescent="0.3"/>
  <cols>
    <col min="1" max="1" width="1.625" style="1" customWidth="1"/>
    <col min="2" max="2" width="10.25" style="1" customWidth="1"/>
    <col min="3" max="3" width="9" style="1"/>
    <col min="4" max="4" width="21.625" style="1" customWidth="1"/>
    <col min="5" max="5" width="9.125" style="1" customWidth="1"/>
    <col min="6" max="7" width="16.5" style="1" bestFit="1" customWidth="1"/>
    <col min="8" max="8" width="10.2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9" t="s">
        <v>3</v>
      </c>
      <c r="F2" s="10" t="s">
        <v>37</v>
      </c>
      <c r="G2" s="10" t="s">
        <v>38</v>
      </c>
      <c r="H2" s="9" t="s">
        <v>4</v>
      </c>
    </row>
    <row r="3" spans="2:8" x14ac:dyDescent="0.3">
      <c r="B3" s="28" t="s">
        <v>7</v>
      </c>
      <c r="C3" s="25" t="s">
        <v>8</v>
      </c>
      <c r="D3" s="25" t="s">
        <v>9</v>
      </c>
      <c r="E3" s="25" t="s">
        <v>10</v>
      </c>
      <c r="F3" s="13">
        <v>67740</v>
      </c>
      <c r="G3" s="13">
        <v>52830</v>
      </c>
      <c r="H3" s="22">
        <v>13</v>
      </c>
    </row>
    <row r="4" spans="2:8" x14ac:dyDescent="0.3">
      <c r="B4" s="2" t="s">
        <v>11</v>
      </c>
      <c r="C4" s="3" t="s">
        <v>12</v>
      </c>
      <c r="D4" s="3" t="s">
        <v>13</v>
      </c>
      <c r="E4" s="3" t="s">
        <v>14</v>
      </c>
      <c r="F4" s="14">
        <v>43030</v>
      </c>
      <c r="G4" s="14">
        <v>30430</v>
      </c>
      <c r="H4" s="23">
        <v>8</v>
      </c>
    </row>
    <row r="5" spans="2:8" x14ac:dyDescent="0.3">
      <c r="B5" s="2" t="s">
        <v>15</v>
      </c>
      <c r="C5" s="3" t="s">
        <v>12</v>
      </c>
      <c r="D5" s="3" t="s">
        <v>16</v>
      </c>
      <c r="E5" s="3" t="s">
        <v>17</v>
      </c>
      <c r="F5" s="14">
        <v>21770</v>
      </c>
      <c r="G5" s="14">
        <v>19830</v>
      </c>
      <c r="H5" s="23">
        <v>24</v>
      </c>
    </row>
    <row r="6" spans="2:8" x14ac:dyDescent="0.3">
      <c r="B6" s="2" t="s">
        <v>18</v>
      </c>
      <c r="C6" s="3" t="s">
        <v>8</v>
      </c>
      <c r="D6" s="3" t="s">
        <v>19</v>
      </c>
      <c r="E6" s="3" t="s">
        <v>20</v>
      </c>
      <c r="F6" s="14">
        <v>22730</v>
      </c>
      <c r="G6" s="14">
        <v>30130</v>
      </c>
      <c r="H6" s="23">
        <v>24</v>
      </c>
    </row>
    <row r="7" spans="2:8" x14ac:dyDescent="0.3">
      <c r="B7" s="2" t="s">
        <v>21</v>
      </c>
      <c r="C7" s="3" t="s">
        <v>8</v>
      </c>
      <c r="D7" s="3" t="s">
        <v>22</v>
      </c>
      <c r="E7" s="3" t="s">
        <v>23</v>
      </c>
      <c r="F7" s="14">
        <v>15730</v>
      </c>
      <c r="G7" s="14">
        <v>15030</v>
      </c>
      <c r="H7" s="23">
        <v>23</v>
      </c>
    </row>
    <row r="8" spans="2:8" x14ac:dyDescent="0.3">
      <c r="B8" s="2" t="s">
        <v>24</v>
      </c>
      <c r="C8" s="3" t="s">
        <v>12</v>
      </c>
      <c r="D8" s="3" t="s">
        <v>25</v>
      </c>
      <c r="E8" s="3" t="s">
        <v>26</v>
      </c>
      <c r="F8" s="14">
        <v>61330</v>
      </c>
      <c r="G8" s="14">
        <v>91790</v>
      </c>
      <c r="H8" s="23">
        <v>18</v>
      </c>
    </row>
    <row r="9" spans="2:8" x14ac:dyDescent="0.3">
      <c r="B9" s="2" t="s">
        <v>27</v>
      </c>
      <c r="C9" s="3" t="s">
        <v>28</v>
      </c>
      <c r="D9" s="3" t="s">
        <v>29</v>
      </c>
      <c r="E9" s="3" t="s">
        <v>30</v>
      </c>
      <c r="F9" s="14">
        <v>31130</v>
      </c>
      <c r="G9" s="14">
        <v>41190</v>
      </c>
      <c r="H9" s="23">
        <v>35</v>
      </c>
    </row>
    <row r="10" spans="2:8" ht="14.25" thickBot="1" x14ac:dyDescent="0.35">
      <c r="B10" s="26" t="s">
        <v>31</v>
      </c>
      <c r="C10" s="27" t="s">
        <v>28</v>
      </c>
      <c r="D10" s="27" t="s">
        <v>32</v>
      </c>
      <c r="E10" s="27" t="s">
        <v>33</v>
      </c>
      <c r="F10" s="15">
        <v>10180</v>
      </c>
      <c r="G10" s="15">
        <v>10300</v>
      </c>
      <c r="H10" s="24">
        <v>5</v>
      </c>
    </row>
    <row r="12" spans="2:8" ht="14.25" thickBot="1" x14ac:dyDescent="0.35"/>
    <row r="13" spans="2:8" ht="14.25" thickBot="1" x14ac:dyDescent="0.35">
      <c r="B13" s="9" t="s">
        <v>1</v>
      </c>
      <c r="C13" s="9" t="s">
        <v>4</v>
      </c>
    </row>
    <row r="14" spans="2:8" x14ac:dyDescent="0.3">
      <c r="B14" s="1" t="s">
        <v>39</v>
      </c>
    </row>
    <row r="15" spans="2:8" x14ac:dyDescent="0.3">
      <c r="C15" s="1" t="s">
        <v>40</v>
      </c>
    </row>
    <row r="18" spans="2:8" ht="27.75" thickBot="1" x14ac:dyDescent="0.35">
      <c r="B18" s="34" t="s">
        <v>0</v>
      </c>
      <c r="C18" s="35" t="s">
        <v>1</v>
      </c>
      <c r="D18" s="35" t="s">
        <v>2</v>
      </c>
      <c r="E18" s="35" t="s">
        <v>3</v>
      </c>
      <c r="F18" s="36" t="s">
        <v>37</v>
      </c>
      <c r="G18" s="36" t="s">
        <v>38</v>
      </c>
      <c r="H18" s="37" t="s">
        <v>4</v>
      </c>
    </row>
    <row r="19" spans="2:8" x14ac:dyDescent="0.3">
      <c r="B19" s="32" t="s">
        <v>11</v>
      </c>
      <c r="C19" s="30" t="s">
        <v>12</v>
      </c>
      <c r="D19" s="30" t="s">
        <v>13</v>
      </c>
      <c r="E19" s="30" t="s">
        <v>14</v>
      </c>
      <c r="F19" s="31">
        <v>43030</v>
      </c>
      <c r="G19" s="31">
        <v>30430</v>
      </c>
      <c r="H19" s="33">
        <v>8</v>
      </c>
    </row>
    <row r="20" spans="2:8" x14ac:dyDescent="0.3">
      <c r="B20" s="32" t="s">
        <v>27</v>
      </c>
      <c r="C20" s="30" t="s">
        <v>28</v>
      </c>
      <c r="D20" s="30" t="s">
        <v>29</v>
      </c>
      <c r="E20" s="30" t="s">
        <v>30</v>
      </c>
      <c r="F20" s="31">
        <v>31130</v>
      </c>
      <c r="G20" s="31">
        <v>41190</v>
      </c>
      <c r="H20" s="33">
        <v>35</v>
      </c>
    </row>
    <row r="21" spans="2:8" x14ac:dyDescent="0.3">
      <c r="B21" s="38" t="s">
        <v>31</v>
      </c>
      <c r="C21" s="39" t="s">
        <v>28</v>
      </c>
      <c r="D21" s="39" t="s">
        <v>32</v>
      </c>
      <c r="E21" s="39" t="s">
        <v>33</v>
      </c>
      <c r="F21" s="40">
        <v>10180</v>
      </c>
      <c r="G21" s="40">
        <v>10300</v>
      </c>
      <c r="H21" s="41">
        <v>5</v>
      </c>
    </row>
  </sheetData>
  <phoneticPr fontId="2" type="noConversion"/>
  <conditionalFormatting sqref="B3:H10">
    <cfRule type="expression" dxfId="13" priority="1">
      <formula>$H3&lt;=10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abSelected="1" workbookViewId="0">
      <selection activeCell="D13" sqref="D13"/>
    </sheetView>
  </sheetViews>
  <sheetFormatPr defaultRowHeight="13.5" x14ac:dyDescent="0.3"/>
  <cols>
    <col min="1" max="1" width="1.625" style="1" customWidth="1"/>
    <col min="2" max="2" width="13.875" style="1" customWidth="1"/>
    <col min="3" max="3" width="24.625" style="1" customWidth="1"/>
    <col min="4" max="4" width="26.75" style="1" customWidth="1"/>
    <col min="5" max="5" width="15.75" style="1" bestFit="1" customWidth="1"/>
    <col min="6" max="6" width="26.75" style="1" customWidth="1"/>
    <col min="7" max="7" width="19.625" style="1" bestFit="1" customWidth="1"/>
    <col min="8" max="8" width="33.25" style="1" customWidth="1"/>
    <col min="9" max="9" width="13.125" style="1" bestFit="1" customWidth="1"/>
    <col min="10" max="10" width="16.5" style="1" customWidth="1"/>
    <col min="11" max="11" width="13.125" style="1" customWidth="1"/>
    <col min="12" max="12" width="16.5" style="1" customWidth="1"/>
    <col min="13" max="13" width="13.125" style="1" bestFit="1" customWidth="1"/>
    <col min="14" max="14" width="16.5" style="1" customWidth="1"/>
    <col min="15" max="15" width="13.125" style="1" bestFit="1" customWidth="1"/>
    <col min="16" max="16" width="16.5" style="1" customWidth="1"/>
    <col min="17" max="17" width="13.125" style="1" bestFit="1" customWidth="1"/>
    <col min="18" max="18" width="16.5" style="1" customWidth="1"/>
    <col min="19" max="19" width="19.625" style="1" bestFit="1" customWidth="1"/>
    <col min="20" max="20" width="23" style="1" customWidth="1"/>
    <col min="21" max="16384" width="9" style="1"/>
  </cols>
  <sheetData>
    <row r="2" spans="2:20" ht="16.5" x14ac:dyDescent="0.3">
      <c r="B2" s="49"/>
      <c r="C2" s="50" t="s">
        <v>46</v>
      </c>
      <c r="D2" s="49"/>
      <c r="E2" s="49"/>
      <c r="F2" s="49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2:20" ht="16.5" x14ac:dyDescent="0.3">
      <c r="B3" s="49"/>
      <c r="C3" s="53" t="s">
        <v>44</v>
      </c>
      <c r="D3" s="52"/>
      <c r="E3" s="53" t="s">
        <v>45</v>
      </c>
      <c r="F3" s="52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6.5" x14ac:dyDescent="0.3">
      <c r="B4" s="50" t="s">
        <v>41</v>
      </c>
      <c r="C4" s="54" t="s">
        <v>43</v>
      </c>
      <c r="D4" s="54" t="s">
        <v>47</v>
      </c>
      <c r="E4" s="54" t="s">
        <v>43</v>
      </c>
      <c r="F4" s="54" t="s">
        <v>47</v>
      </c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16.5" x14ac:dyDescent="0.3">
      <c r="B5" s="48" t="s">
        <v>12</v>
      </c>
      <c r="C5" s="51">
        <v>2</v>
      </c>
      <c r="D5" s="51">
        <v>25130</v>
      </c>
      <c r="E5" s="51">
        <v>1</v>
      </c>
      <c r="F5" s="51">
        <v>91790</v>
      </c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2:20" ht="16.5" x14ac:dyDescent="0.3">
      <c r="B6" s="48" t="s">
        <v>8</v>
      </c>
      <c r="C6" s="51">
        <v>2</v>
      </c>
      <c r="D6" s="51">
        <v>22580</v>
      </c>
      <c r="E6" s="51">
        <v>1</v>
      </c>
      <c r="F6" s="51">
        <v>52830</v>
      </c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2:20" ht="16.5" x14ac:dyDescent="0.3">
      <c r="B7" s="48" t="s">
        <v>28</v>
      </c>
      <c r="C7" s="51">
        <v>2</v>
      </c>
      <c r="D7" s="51">
        <v>25745</v>
      </c>
      <c r="E7" s="51" t="s">
        <v>48</v>
      </c>
      <c r="F7" s="51" t="s">
        <v>48</v>
      </c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2:20" ht="16.5" x14ac:dyDescent="0.3">
      <c r="B8" s="48" t="s">
        <v>42</v>
      </c>
      <c r="C8" s="51">
        <v>6</v>
      </c>
      <c r="D8" s="51">
        <v>24485</v>
      </c>
      <c r="E8" s="51">
        <v>2</v>
      </c>
      <c r="F8" s="51">
        <v>72310</v>
      </c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2:20" ht="16.5" x14ac:dyDescent="0.3">
      <c r="B9"/>
      <c r="C9"/>
      <c r="D9"/>
      <c r="E9"/>
      <c r="F9"/>
      <c r="G9"/>
      <c r="H9"/>
      <c r="I9"/>
      <c r="J9"/>
      <c r="K9"/>
    </row>
    <row r="10" spans="2:20" ht="16.5" x14ac:dyDescent="0.3">
      <c r="B10"/>
      <c r="C10"/>
      <c r="D10"/>
      <c r="E10"/>
      <c r="F10"/>
      <c r="G10"/>
      <c r="H10"/>
      <c r="I10"/>
      <c r="J10"/>
      <c r="K10"/>
    </row>
    <row r="11" spans="2:20" ht="16.5" x14ac:dyDescent="0.3">
      <c r="B11"/>
      <c r="C11"/>
      <c r="D11"/>
      <c r="E11"/>
      <c r="F11"/>
      <c r="G11"/>
      <c r="H11"/>
      <c r="I11"/>
      <c r="J11"/>
      <c r="K11"/>
    </row>
    <row r="12" spans="2:20" ht="16.5" x14ac:dyDescent="0.3">
      <c r="B12"/>
      <c r="C12"/>
      <c r="D12"/>
      <c r="E12"/>
      <c r="F12"/>
      <c r="G12"/>
      <c r="H12"/>
      <c r="I12"/>
      <c r="J12"/>
      <c r="K12"/>
    </row>
    <row r="13" spans="2:20" ht="16.5" x14ac:dyDescent="0.3">
      <c r="B13"/>
      <c r="C13"/>
      <c r="D13"/>
      <c r="E13"/>
      <c r="F13"/>
      <c r="G13"/>
      <c r="H13"/>
      <c r="I13"/>
      <c r="J13"/>
      <c r="K13"/>
    </row>
    <row r="14" spans="2:20" ht="16.5" x14ac:dyDescent="0.3">
      <c r="B14"/>
      <c r="C14"/>
      <c r="D14"/>
      <c r="E14"/>
      <c r="F14"/>
      <c r="G14"/>
      <c r="H14"/>
      <c r="I14"/>
      <c r="J14"/>
      <c r="K14"/>
    </row>
    <row r="15" spans="2:20" ht="16.5" x14ac:dyDescent="0.3">
      <c r="B15"/>
      <c r="C15"/>
      <c r="D15"/>
      <c r="E15"/>
      <c r="F15"/>
      <c r="G15"/>
      <c r="H15"/>
      <c r="I15"/>
      <c r="J15"/>
      <c r="K15"/>
    </row>
    <row r="16" spans="2:2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2">
    <mergeCell ref="C3:D3"/>
    <mergeCell ref="E3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반품건수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2023-06-08T07:07:11Z</dcterms:modified>
</cp:coreProperties>
</file>