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 activeTab="1"/>
  </bookViews>
  <sheets>
    <sheet name="제 1작업" sheetId="5" r:id="rId1"/>
    <sheet name="제2작업" sheetId="7" r:id="rId2"/>
    <sheet name="제3작업" sheetId="8" r:id="rId3"/>
    <sheet name="Sheet4" sheetId="9" r:id="rId4"/>
    <sheet name="Sheet5" sheetId="10" r:id="rId5"/>
    <sheet name="Sheet1" sheetId="11" r:id="rId6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메뉴수">'제 1작업'!$F$5:$F$12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5" l="1"/>
  <c r="J14" i="5"/>
  <c r="J13" i="5"/>
  <c r="E14" i="5"/>
  <c r="E13" i="5"/>
  <c r="J6" i="5"/>
  <c r="J7" i="5"/>
  <c r="J8" i="5"/>
  <c r="J9" i="5"/>
  <c r="J10" i="5"/>
  <c r="J11" i="5"/>
  <c r="J12" i="5"/>
  <c r="I6" i="5" l="1"/>
  <c r="I7" i="5"/>
  <c r="I8" i="5"/>
  <c r="I9" i="5"/>
  <c r="I10" i="5"/>
  <c r="I11" i="5"/>
  <c r="I12" i="5"/>
  <c r="I5" i="5"/>
  <c r="C14" i="11"/>
  <c r="C13" i="11"/>
  <c r="C12" i="11"/>
  <c r="C11" i="11"/>
  <c r="C8" i="11"/>
  <c r="C7" i="11"/>
  <c r="C6" i="11"/>
  <c r="C5" i="11"/>
  <c r="C4" i="11"/>
  <c r="C3" i="11"/>
  <c r="G2" i="10" l="1"/>
  <c r="F4" i="10"/>
  <c r="F3" i="10"/>
  <c r="F2" i="10"/>
</calcChain>
</file>

<file path=xl/sharedStrings.xml><?xml version="1.0" encoding="utf-8"?>
<sst xmlns="http://schemas.openxmlformats.org/spreadsheetml/2006/main" count="155" uniqueCount="90">
  <si>
    <t>업체명</t>
    <phoneticPr fontId="1" type="noConversion"/>
  </si>
  <si>
    <t>KA1-001</t>
    <phoneticPr fontId="1" type="noConversion"/>
  </si>
  <si>
    <t>CH2-001</t>
    <phoneticPr fontId="1" type="noConversion"/>
  </si>
  <si>
    <t>WE2-001</t>
    <phoneticPr fontId="1" type="noConversion"/>
  </si>
  <si>
    <t>KA3-002</t>
    <phoneticPr fontId="1" type="noConversion"/>
  </si>
  <si>
    <t>CH3-002</t>
    <phoneticPr fontId="1" type="noConversion"/>
  </si>
  <si>
    <t>CH1-003</t>
    <phoneticPr fontId="1" type="noConversion"/>
  </si>
  <si>
    <t>WE1-002</t>
    <phoneticPr fontId="1" type="noConversion"/>
  </si>
  <si>
    <t>KA2-003</t>
    <phoneticPr fontId="1" type="noConversion"/>
  </si>
  <si>
    <t>한옥마을</t>
    <phoneticPr fontId="1" type="noConversion"/>
  </si>
  <si>
    <t>초이반점</t>
    <phoneticPr fontId="1" type="noConversion"/>
  </si>
  <si>
    <t>영파스타</t>
    <phoneticPr fontId="1" type="noConversion"/>
  </si>
  <si>
    <t>오늘된장</t>
    <phoneticPr fontId="1" type="noConversion"/>
  </si>
  <si>
    <t>사천성</t>
    <phoneticPr fontId="1" type="noConversion"/>
  </si>
  <si>
    <t>북경</t>
    <phoneticPr fontId="1" type="noConversion"/>
  </si>
  <si>
    <t>버텍스</t>
    <phoneticPr fontId="1" type="noConversion"/>
  </si>
  <si>
    <t>장수본가</t>
    <phoneticPr fontId="1" type="noConversion"/>
  </si>
  <si>
    <t>분류</t>
    <phoneticPr fontId="1" type="noConversion"/>
  </si>
  <si>
    <t>한식</t>
    <phoneticPr fontId="1" type="noConversion"/>
  </si>
  <si>
    <t>중식</t>
    <phoneticPr fontId="1" type="noConversion"/>
  </si>
  <si>
    <t>중식</t>
    <phoneticPr fontId="1" type="noConversion"/>
  </si>
  <si>
    <t>서양식</t>
    <phoneticPr fontId="1" type="noConversion"/>
  </si>
  <si>
    <t>한식</t>
    <phoneticPr fontId="1" type="noConversion"/>
  </si>
  <si>
    <t>중식</t>
    <phoneticPr fontId="1" type="noConversion"/>
  </si>
  <si>
    <t>서양식</t>
    <phoneticPr fontId="1" type="noConversion"/>
  </si>
  <si>
    <t>한식</t>
    <phoneticPr fontId="1" type="noConversion"/>
  </si>
  <si>
    <t>등록일</t>
    <phoneticPr fontId="1" type="noConversion"/>
  </si>
  <si>
    <t>메뉴수</t>
    <phoneticPr fontId="1" type="noConversion"/>
  </si>
  <si>
    <t>최소주문금액
(단위:원)</t>
    <phoneticPr fontId="1" type="noConversion"/>
  </si>
  <si>
    <t>전월배달건수</t>
    <phoneticPr fontId="1" type="noConversion"/>
  </si>
  <si>
    <t>전월배달건수</t>
    <phoneticPr fontId="1" type="noConversion"/>
  </si>
  <si>
    <t>최소
배달비</t>
    <phoneticPr fontId="1" type="noConversion"/>
  </si>
  <si>
    <t>등급</t>
    <phoneticPr fontId="1" type="noConversion"/>
  </si>
  <si>
    <t>코드번호</t>
    <phoneticPr fontId="1" type="noConversion"/>
  </si>
  <si>
    <t>한식 업체 개수</t>
    <phoneticPr fontId="1" type="noConversion"/>
  </si>
  <si>
    <t>한식 전월배달건수 합계</t>
    <phoneticPr fontId="1" type="noConversion"/>
  </si>
  <si>
    <t>최소 메뉴수</t>
    <phoneticPr fontId="1" type="noConversion"/>
  </si>
  <si>
    <t>KA1-001</t>
  </si>
  <si>
    <t>성일정보고</t>
    <phoneticPr fontId="1" type="noConversion"/>
  </si>
  <si>
    <t>2학년</t>
    <phoneticPr fontId="1" type="noConversion"/>
  </si>
  <si>
    <t>9반</t>
    <phoneticPr fontId="1" type="noConversion"/>
  </si>
  <si>
    <t>2학년 9반</t>
    <phoneticPr fontId="1" type="noConversion"/>
  </si>
  <si>
    <t>월요일</t>
  </si>
  <si>
    <t>월요일</t>
    <phoneticPr fontId="1" type="noConversion"/>
  </si>
  <si>
    <t>3학년</t>
  </si>
  <si>
    <t>4학년</t>
  </si>
  <si>
    <t>10반</t>
  </si>
  <si>
    <t>11반</t>
  </si>
  <si>
    <t>2학년 10반</t>
  </si>
  <si>
    <t>2학년 11반</t>
  </si>
  <si>
    <t>화요일</t>
  </si>
  <si>
    <t>수요일</t>
  </si>
  <si>
    <t>목요일</t>
  </si>
  <si>
    <t>금요일</t>
  </si>
  <si>
    <t>토요일</t>
  </si>
  <si>
    <t>일요일</t>
  </si>
  <si>
    <t>강서영</t>
  </si>
  <si>
    <t>강서영</t>
    <phoneticPr fontId="1" type="noConversion"/>
  </si>
  <si>
    <t>최수혁</t>
  </si>
  <si>
    <t>김준원</t>
  </si>
  <si>
    <t>황성대</t>
  </si>
  <si>
    <t>박경민</t>
  </si>
  <si>
    <t>홍영준</t>
  </si>
  <si>
    <t>국어</t>
    <phoneticPr fontId="1" type="noConversion"/>
  </si>
  <si>
    <t>영어</t>
    <phoneticPr fontId="1" type="noConversion"/>
  </si>
  <si>
    <t>수학</t>
    <phoneticPr fontId="1" type="noConversion"/>
  </si>
  <si>
    <t>과학</t>
    <phoneticPr fontId="1" type="noConversion"/>
  </si>
  <si>
    <t>사회</t>
    <phoneticPr fontId="1" type="noConversion"/>
  </si>
  <si>
    <t>총점</t>
    <phoneticPr fontId="1" type="noConversion"/>
  </si>
  <si>
    <t>평균</t>
    <phoneticPr fontId="1" type="noConversion"/>
  </si>
  <si>
    <t>sum</t>
    <phoneticPr fontId="1" type="noConversion"/>
  </si>
  <si>
    <t>everage</t>
    <phoneticPr fontId="1" type="noConversion"/>
  </si>
  <si>
    <t>count</t>
    <phoneticPr fontId="1" type="noConversion"/>
  </si>
  <si>
    <t>counta</t>
    <phoneticPr fontId="1" type="noConversion"/>
  </si>
  <si>
    <t>max</t>
    <phoneticPr fontId="1" type="noConversion"/>
  </si>
  <si>
    <t>min</t>
    <phoneticPr fontId="1" type="noConversion"/>
  </si>
  <si>
    <t>합계</t>
    <phoneticPr fontId="1" type="noConversion"/>
  </si>
  <si>
    <t>평균</t>
    <phoneticPr fontId="1" type="noConversion"/>
  </si>
  <si>
    <t>갯수</t>
    <phoneticPr fontId="1" type="noConversion"/>
  </si>
  <si>
    <t>최대값</t>
    <phoneticPr fontId="1" type="noConversion"/>
  </si>
  <si>
    <t>최소값</t>
    <phoneticPr fontId="1" type="noConversion"/>
  </si>
  <si>
    <t>right</t>
    <phoneticPr fontId="1" type="noConversion"/>
  </si>
  <si>
    <t>mid</t>
    <phoneticPr fontId="1" type="noConversion"/>
  </si>
  <si>
    <t>국어점수</t>
    <phoneticPr fontId="1" type="noConversion"/>
  </si>
  <si>
    <t>영어점수</t>
    <phoneticPr fontId="1" type="noConversion"/>
  </si>
  <si>
    <t>수학 점수</t>
    <phoneticPr fontId="1" type="noConversion"/>
  </si>
  <si>
    <t>left</t>
    <phoneticPr fontId="1" type="noConversion"/>
  </si>
  <si>
    <t>전월배달건수</t>
    <phoneticPr fontId="1" type="noConversion"/>
  </si>
  <si>
    <t>서양식</t>
    <phoneticPr fontId="1" type="noConversion"/>
  </si>
  <si>
    <t>&lt;2021-09-01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</si>
</sst>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&quot;개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41" fontId="2" fillId="0" borderId="1" xfId="1" applyFont="1" applyBorder="1" applyAlignment="1">
      <alignment horizontal="right" vertical="center"/>
    </xf>
    <xf numFmtId="41" fontId="2" fillId="0" borderId="7" xfId="1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41" fontId="2" fillId="0" borderId="10" xfId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0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7" xfId="1" applyNumberFormat="1" applyFont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4" fillId="3" borderId="19" xfId="0" applyFont="1" applyFill="1" applyBorder="1">
      <alignment vertical="center"/>
    </xf>
    <xf numFmtId="0" fontId="4" fillId="3" borderId="20" xfId="0" applyFont="1" applyFill="1" applyBorder="1">
      <alignment vertical="center"/>
    </xf>
    <xf numFmtId="0" fontId="4" fillId="3" borderId="18" xfId="0" applyFont="1" applyFill="1" applyBorder="1">
      <alignment vertical="center"/>
    </xf>
    <xf numFmtId="0" fontId="4" fillId="7" borderId="22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4" fillId="4" borderId="23" xfId="0" applyFont="1" applyFill="1" applyBorder="1">
      <alignment vertical="center"/>
    </xf>
    <xf numFmtId="0" fontId="4" fillId="8" borderId="23" xfId="0" applyFont="1" applyFill="1" applyBorder="1">
      <alignment vertical="center"/>
    </xf>
    <xf numFmtId="0" fontId="4" fillId="6" borderId="23" xfId="0" applyFont="1" applyFill="1" applyBorder="1">
      <alignment vertical="center"/>
    </xf>
    <xf numFmtId="0" fontId="4" fillId="13" borderId="23" xfId="0" applyFont="1" applyFill="1" applyBorder="1">
      <alignment vertical="center"/>
    </xf>
    <xf numFmtId="0" fontId="4" fillId="14" borderId="17" xfId="0" applyFont="1" applyFill="1" applyBorder="1">
      <alignment vertical="center"/>
    </xf>
    <xf numFmtId="0" fontId="4" fillId="15" borderId="5" xfId="0" applyFont="1" applyFill="1" applyBorder="1">
      <alignment vertical="center"/>
    </xf>
    <xf numFmtId="0" fontId="5" fillId="15" borderId="21" xfId="0" applyFont="1" applyFill="1" applyBorder="1">
      <alignment vertical="center"/>
    </xf>
    <xf numFmtId="0" fontId="4" fillId="10" borderId="5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4" fillId="12" borderId="5" xfId="0" applyFont="1" applyFill="1" applyBorder="1">
      <alignment vertical="center"/>
    </xf>
    <xf numFmtId="0" fontId="5" fillId="12" borderId="21" xfId="0" applyFont="1" applyFill="1" applyBorder="1">
      <alignment vertical="center"/>
    </xf>
    <xf numFmtId="0" fontId="4" fillId="16" borderId="5" xfId="0" applyFont="1" applyFill="1" applyBorder="1">
      <alignment vertical="center"/>
    </xf>
    <xf numFmtId="0" fontId="5" fillId="16" borderId="21" xfId="0" applyFont="1" applyFill="1" applyBorder="1">
      <alignment vertical="center"/>
    </xf>
    <xf numFmtId="0" fontId="4" fillId="9" borderId="2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4" fillId="11" borderId="25" xfId="0" applyFont="1" applyFill="1" applyBorder="1">
      <alignment vertical="center"/>
    </xf>
    <xf numFmtId="0" fontId="4" fillId="11" borderId="26" xfId="0" applyFont="1" applyFill="1" applyBorder="1">
      <alignment vertical="center"/>
    </xf>
    <xf numFmtId="0" fontId="4" fillId="11" borderId="27" xfId="0" applyFont="1" applyFill="1" applyBorder="1">
      <alignment vertical="center"/>
    </xf>
    <xf numFmtId="0" fontId="0" fillId="5" borderId="25" xfId="0" applyFill="1" applyBorder="1">
      <alignment vertical="center"/>
    </xf>
    <xf numFmtId="0" fontId="0" fillId="5" borderId="26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17" xfId="0" applyFill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0" xfId="1" applyNumberFormat="1" applyFont="1" applyBorder="1" applyAlignment="1">
      <alignment horizontal="right" vertical="center"/>
    </xf>
    <xf numFmtId="41" fontId="2" fillId="0" borderId="0" xfId="1" applyFont="1" applyBorder="1" applyAlignment="1">
      <alignment horizontal="right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right" vertical="center"/>
    </xf>
    <xf numFmtId="0" fontId="2" fillId="0" borderId="29" xfId="0" applyFont="1" applyFill="1" applyBorder="1" applyAlignment="1">
      <alignment horizontal="center" vertical="center"/>
    </xf>
    <xf numFmtId="41" fontId="2" fillId="0" borderId="21" xfId="1" applyFont="1" applyFill="1" applyBorder="1" applyAlignment="1">
      <alignment horizontal="right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176" fontId="2" fillId="0" borderId="20" xfId="1" applyNumberFormat="1" applyFont="1" applyFill="1" applyBorder="1" applyAlignment="1">
      <alignment horizontal="right" vertical="center"/>
    </xf>
    <xf numFmtId="41" fontId="2" fillId="0" borderId="33" xfId="1" applyFont="1" applyFill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&quot;개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0</xdr:row>
      <xdr:rowOff>17860</xdr:rowOff>
    </xdr:from>
    <xdr:to>
      <xdr:col>7</xdr:col>
      <xdr:colOff>142875</xdr:colOff>
      <xdr:row>2</xdr:row>
      <xdr:rowOff>148829</xdr:rowOff>
    </xdr:to>
    <xdr:sp macro="" textlink="">
      <xdr:nvSpPr>
        <xdr:cNvPr id="2" name="십자형 1"/>
        <xdr:cNvSpPr/>
      </xdr:nvSpPr>
      <xdr:spPr>
        <a:xfrm>
          <a:off x="148828" y="17860"/>
          <a:ext cx="5030391" cy="476250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미래 배달앱 등록업체 관리 현황</a:t>
          </a:r>
        </a:p>
      </xdr:txBody>
    </xdr:sp>
    <xdr:clientData/>
  </xdr:twoCellAnchor>
  <xdr:twoCellAnchor editAs="oneCell">
    <xdr:from>
      <xdr:col>7</xdr:col>
      <xdr:colOff>381000</xdr:colOff>
      <xdr:row>0</xdr:row>
      <xdr:rowOff>35717</xdr:rowOff>
    </xdr:from>
    <xdr:to>
      <xdr:col>9</xdr:col>
      <xdr:colOff>671764</xdr:colOff>
      <xdr:row>2</xdr:row>
      <xdr:rowOff>234496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3026" y="35717"/>
          <a:ext cx="2015290" cy="539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표1" displayName="표1" ref="B18:E22" totalsRowShown="0" headerRowDxfId="0" headerRowBorderDxfId="6" tableBorderDxfId="7" totalsRowBorderDxfId="5">
  <autoFilter ref="B18:E22"/>
  <tableColumns count="4">
    <tableColumn id="1" name="코드번호" dataDxfId="4"/>
    <tableColumn id="2" name="업체명" dataDxfId="3"/>
    <tableColumn id="3" name="메뉴수" dataDxfId="2" dataCellStyle="쉼표 [0]"/>
    <tableColumn id="4" name="전월배달건수" dataDxfId="1" dataCellStyle="쉼표 [0]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205" zoomScaleNormal="205" workbookViewId="0">
      <selection activeCell="G16" sqref="G16"/>
    </sheetView>
  </sheetViews>
  <sheetFormatPr defaultRowHeight="13.5" x14ac:dyDescent="0.3"/>
  <cols>
    <col min="1" max="1" width="1.625" style="1" customWidth="1"/>
    <col min="2" max="3" width="9" style="1"/>
    <col min="4" max="4" width="8.25" style="1" customWidth="1"/>
    <col min="5" max="5" width="14" style="1" customWidth="1"/>
    <col min="6" max="6" width="7.25" style="1" customWidth="1"/>
    <col min="7" max="7" width="13.25" style="1" customWidth="1"/>
    <col min="8" max="8" width="11.5" style="1" customWidth="1"/>
    <col min="9" max="9" width="11.125" style="1" customWidth="1"/>
    <col min="10" max="16384" width="9" style="1"/>
  </cols>
  <sheetData>
    <row r="1" spans="1:10" s="3" customFormat="1" x14ac:dyDescent="0.3"/>
    <row r="2" spans="1:10" s="3" customFormat="1" x14ac:dyDescent="0.3"/>
    <row r="3" spans="1:10" s="3" customFormat="1" ht="21.75" customHeight="1" thickBot="1" x14ac:dyDescent="0.35"/>
    <row r="4" spans="1:10" ht="27" x14ac:dyDescent="0.3">
      <c r="B4" s="18" t="s">
        <v>33</v>
      </c>
      <c r="C4" s="19" t="s">
        <v>0</v>
      </c>
      <c r="D4" s="19" t="s">
        <v>17</v>
      </c>
      <c r="E4" s="19" t="s">
        <v>26</v>
      </c>
      <c r="F4" s="19" t="s">
        <v>27</v>
      </c>
      <c r="G4" s="20" t="s">
        <v>28</v>
      </c>
      <c r="H4" s="19" t="s">
        <v>30</v>
      </c>
      <c r="I4" s="20" t="s">
        <v>31</v>
      </c>
      <c r="J4" s="21" t="s">
        <v>32</v>
      </c>
    </row>
    <row r="5" spans="1:10" x14ac:dyDescent="0.3">
      <c r="B5" s="15" t="s">
        <v>1</v>
      </c>
      <c r="C5" s="13" t="s">
        <v>9</v>
      </c>
      <c r="D5" s="13" t="s">
        <v>18</v>
      </c>
      <c r="E5" s="16">
        <v>44630</v>
      </c>
      <c r="F5" s="23">
        <v>25</v>
      </c>
      <c r="G5" s="17">
        <v>15000</v>
      </c>
      <c r="H5" s="17">
        <v>295</v>
      </c>
      <c r="I5" s="13">
        <f>CHOOSE(MID(B5,3,1),2000,1000,0)</f>
        <v>2000</v>
      </c>
      <c r="J5" s="14" t="str">
        <f>IF(AND(F5&gt;=15,H5&gt;=300),"A","B")</f>
        <v>B</v>
      </c>
    </row>
    <row r="6" spans="1:10" x14ac:dyDescent="0.3">
      <c r="B6" s="6" t="s">
        <v>2</v>
      </c>
      <c r="C6" s="7" t="s">
        <v>10</v>
      </c>
      <c r="D6" s="7" t="s">
        <v>19</v>
      </c>
      <c r="E6" s="8">
        <v>44915</v>
      </c>
      <c r="F6" s="24">
        <v>20</v>
      </c>
      <c r="G6" s="4">
        <v>16000</v>
      </c>
      <c r="H6" s="4">
        <v>422</v>
      </c>
      <c r="I6" s="26">
        <f t="shared" ref="I6:I12" si="0">CHOOSE(MID(B6,3,1),2000,1000,0)</f>
        <v>1000</v>
      </c>
      <c r="J6" s="14" t="str">
        <f>IF(AND(F6&gt;=15,H6&gt;=300),"A","B")</f>
        <v>A</v>
      </c>
    </row>
    <row r="7" spans="1:10" x14ac:dyDescent="0.3">
      <c r="B7" s="6" t="s">
        <v>3</v>
      </c>
      <c r="C7" s="7" t="s">
        <v>11</v>
      </c>
      <c r="D7" s="7" t="s">
        <v>21</v>
      </c>
      <c r="E7" s="8">
        <v>44844</v>
      </c>
      <c r="F7" s="24">
        <v>15</v>
      </c>
      <c r="G7" s="4">
        <v>15000</v>
      </c>
      <c r="H7" s="4">
        <v>198</v>
      </c>
      <c r="I7" s="26">
        <f t="shared" si="0"/>
        <v>1000</v>
      </c>
      <c r="J7" s="14" t="str">
        <f t="shared" ref="J7:J12" si="1">IF(AND(F7&gt;=15,H7&gt;=300),"A","B")</f>
        <v>B</v>
      </c>
    </row>
    <row r="8" spans="1:10" x14ac:dyDescent="0.3">
      <c r="B8" s="6" t="s">
        <v>4</v>
      </c>
      <c r="C8" s="7" t="s">
        <v>12</v>
      </c>
      <c r="D8" s="7" t="s">
        <v>22</v>
      </c>
      <c r="E8" s="8">
        <v>44701</v>
      </c>
      <c r="F8" s="24">
        <v>12</v>
      </c>
      <c r="G8" s="4">
        <v>9000</v>
      </c>
      <c r="H8" s="4">
        <v>343</v>
      </c>
      <c r="I8" s="26">
        <f t="shared" si="0"/>
        <v>0</v>
      </c>
      <c r="J8" s="14" t="str">
        <f t="shared" si="1"/>
        <v>B</v>
      </c>
    </row>
    <row r="9" spans="1:10" x14ac:dyDescent="0.3">
      <c r="B9" s="6" t="s">
        <v>5</v>
      </c>
      <c r="C9" s="7" t="s">
        <v>13</v>
      </c>
      <c r="D9" s="7" t="s">
        <v>20</v>
      </c>
      <c r="E9" s="8">
        <v>44783</v>
      </c>
      <c r="F9" s="24">
        <v>17</v>
      </c>
      <c r="G9" s="4">
        <v>11000</v>
      </c>
      <c r="H9" s="4">
        <v>385</v>
      </c>
      <c r="I9" s="26">
        <f t="shared" si="0"/>
        <v>0</v>
      </c>
      <c r="J9" s="14" t="str">
        <f t="shared" si="1"/>
        <v>A</v>
      </c>
    </row>
    <row r="10" spans="1:10" x14ac:dyDescent="0.3">
      <c r="B10" s="6" t="s">
        <v>6</v>
      </c>
      <c r="C10" s="7" t="s">
        <v>14</v>
      </c>
      <c r="D10" s="7" t="s">
        <v>23</v>
      </c>
      <c r="E10" s="8">
        <v>44885</v>
      </c>
      <c r="F10" s="24">
        <v>22</v>
      </c>
      <c r="G10" s="4">
        <v>15000</v>
      </c>
      <c r="H10" s="4">
        <v>225</v>
      </c>
      <c r="I10" s="26">
        <f t="shared" si="0"/>
        <v>2000</v>
      </c>
      <c r="J10" s="14" t="str">
        <f t="shared" si="1"/>
        <v>B</v>
      </c>
    </row>
    <row r="11" spans="1:10" x14ac:dyDescent="0.3">
      <c r="B11" s="6" t="s">
        <v>7</v>
      </c>
      <c r="C11" s="7" t="s">
        <v>15</v>
      </c>
      <c r="D11" s="7" t="s">
        <v>24</v>
      </c>
      <c r="E11" s="8">
        <v>44602</v>
      </c>
      <c r="F11" s="24">
        <v>9</v>
      </c>
      <c r="G11" s="4">
        <v>9900</v>
      </c>
      <c r="H11" s="4">
        <v>398</v>
      </c>
      <c r="I11" s="26">
        <f t="shared" si="0"/>
        <v>2000</v>
      </c>
      <c r="J11" s="14" t="str">
        <f t="shared" si="1"/>
        <v>B</v>
      </c>
    </row>
    <row r="12" spans="1:10" ht="14.25" thickBot="1" x14ac:dyDescent="0.35">
      <c r="B12" s="9" t="s">
        <v>8</v>
      </c>
      <c r="C12" s="10" t="s">
        <v>16</v>
      </c>
      <c r="D12" s="10" t="s">
        <v>25</v>
      </c>
      <c r="E12" s="11">
        <v>44581</v>
      </c>
      <c r="F12" s="25">
        <v>16</v>
      </c>
      <c r="G12" s="5">
        <v>13000</v>
      </c>
      <c r="H12" s="5">
        <v>415</v>
      </c>
      <c r="I12" s="26">
        <f t="shared" si="0"/>
        <v>1000</v>
      </c>
      <c r="J12" s="14" t="str">
        <f t="shared" si="1"/>
        <v>A</v>
      </c>
    </row>
    <row r="13" spans="1:10" x14ac:dyDescent="0.3">
      <c r="A13" s="2"/>
      <c r="B13" s="69" t="s">
        <v>34</v>
      </c>
      <c r="C13" s="70"/>
      <c r="D13" s="70"/>
      <c r="E13" s="13" t="str">
        <f>COUNTIF(D5:D12,"한식")&amp;"개"</f>
        <v>3개</v>
      </c>
      <c r="F13" s="73"/>
      <c r="G13" s="66" t="s">
        <v>36</v>
      </c>
      <c r="H13" s="67"/>
      <c r="I13" s="68"/>
      <c r="J13" s="14">
        <f>MIN(메뉴수)</f>
        <v>9</v>
      </c>
    </row>
    <row r="14" spans="1:10" ht="17.25" customHeight="1" thickBot="1" x14ac:dyDescent="0.35">
      <c r="A14" s="2"/>
      <c r="B14" s="71" t="s">
        <v>35</v>
      </c>
      <c r="C14" s="72"/>
      <c r="D14" s="72"/>
      <c r="E14" s="10">
        <f>DSUM(B4:H12,H4,D4:D5)</f>
        <v>1053</v>
      </c>
      <c r="F14" s="74"/>
      <c r="G14" s="22" t="s">
        <v>33</v>
      </c>
      <c r="H14" s="10" t="s">
        <v>37</v>
      </c>
      <c r="I14" s="22" t="s">
        <v>29</v>
      </c>
      <c r="J14" s="12">
        <f>VLOOKUP(H14,B5:H12,7,FALSE)</f>
        <v>295</v>
      </c>
    </row>
    <row r="18" ht="16.5" customHeight="1" x14ac:dyDescent="0.3"/>
    <row r="19" ht="15.75" customHeight="1" x14ac:dyDescent="0.3"/>
  </sheetData>
  <mergeCells count="4">
    <mergeCell ref="G13:I13"/>
    <mergeCell ref="B13:D13"/>
    <mergeCell ref="B14:D14"/>
    <mergeCell ref="F13:F14"/>
  </mergeCells>
  <phoneticPr fontId="1" type="noConversion"/>
  <conditionalFormatting sqref="B5:J12">
    <cfRule type="expression" dxfId="9" priority="1">
      <formula>$H5&lt;300</formula>
    </cfRule>
  </conditionalFormatting>
  <dataValidations disablePrompts="1"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tabSelected="1" topLeftCell="A7" zoomScale="205" zoomScaleNormal="205" workbookViewId="0">
      <selection activeCell="I14" sqref="I14"/>
    </sheetView>
  </sheetViews>
  <sheetFormatPr defaultRowHeight="13.5" x14ac:dyDescent="0.3"/>
  <cols>
    <col min="1" max="1" width="1.625" style="1" customWidth="1"/>
    <col min="2" max="2" width="10.5" style="1" bestFit="1" customWidth="1"/>
    <col min="3" max="3" width="9.75" style="1" bestFit="1" customWidth="1"/>
    <col min="4" max="4" width="7.75" style="1" bestFit="1" customWidth="1"/>
    <col min="5" max="5" width="13.25" style="1" bestFit="1" customWidth="1"/>
    <col min="6" max="6" width="7.125" style="1" bestFit="1" customWidth="1"/>
    <col min="7" max="7" width="10.375" style="1" bestFit="1" customWidth="1"/>
    <col min="8" max="8" width="13" style="1" bestFit="1" customWidth="1"/>
    <col min="9" max="16384" width="9" style="1"/>
  </cols>
  <sheetData>
    <row r="1" spans="2:8" ht="14.25" thickBot="1" x14ac:dyDescent="0.35"/>
    <row r="2" spans="2:8" ht="40.5" x14ac:dyDescent="0.3">
      <c r="B2" s="18" t="s">
        <v>33</v>
      </c>
      <c r="C2" s="19" t="s">
        <v>0</v>
      </c>
      <c r="D2" s="19" t="s">
        <v>17</v>
      </c>
      <c r="E2" s="19" t="s">
        <v>26</v>
      </c>
      <c r="F2" s="19" t="s">
        <v>27</v>
      </c>
      <c r="G2" s="20" t="s">
        <v>28</v>
      </c>
      <c r="H2" s="19" t="s">
        <v>87</v>
      </c>
    </row>
    <row r="3" spans="2:8" x14ac:dyDescent="0.3">
      <c r="B3" s="59" t="s">
        <v>1</v>
      </c>
      <c r="C3" s="60" t="s">
        <v>9</v>
      </c>
      <c r="D3" s="60" t="s">
        <v>18</v>
      </c>
      <c r="E3" s="16">
        <v>44630</v>
      </c>
      <c r="F3" s="23">
        <v>25</v>
      </c>
      <c r="G3" s="17">
        <v>15000</v>
      </c>
      <c r="H3" s="17">
        <v>295</v>
      </c>
    </row>
    <row r="4" spans="2:8" x14ac:dyDescent="0.3">
      <c r="B4" s="6" t="s">
        <v>2</v>
      </c>
      <c r="C4" s="7" t="s">
        <v>10</v>
      </c>
      <c r="D4" s="7" t="s">
        <v>19</v>
      </c>
      <c r="E4" s="8">
        <v>44185</v>
      </c>
      <c r="F4" s="24">
        <v>20</v>
      </c>
      <c r="G4" s="4">
        <v>16000</v>
      </c>
      <c r="H4" s="4">
        <v>422</v>
      </c>
    </row>
    <row r="5" spans="2:8" x14ac:dyDescent="0.3">
      <c r="B5" s="6" t="s">
        <v>3</v>
      </c>
      <c r="C5" s="7" t="s">
        <v>11</v>
      </c>
      <c r="D5" s="7" t="s">
        <v>21</v>
      </c>
      <c r="E5" s="8">
        <v>44479</v>
      </c>
      <c r="F5" s="24">
        <v>15</v>
      </c>
      <c r="G5" s="4">
        <v>15000</v>
      </c>
      <c r="H5" s="4">
        <v>198</v>
      </c>
    </row>
    <row r="6" spans="2:8" x14ac:dyDescent="0.3">
      <c r="B6" s="6" t="s">
        <v>4</v>
      </c>
      <c r="C6" s="7" t="s">
        <v>12</v>
      </c>
      <c r="D6" s="7" t="s">
        <v>22</v>
      </c>
      <c r="E6" s="8">
        <v>44701</v>
      </c>
      <c r="F6" s="24">
        <v>12</v>
      </c>
      <c r="G6" s="4">
        <v>9000</v>
      </c>
      <c r="H6" s="4">
        <v>343</v>
      </c>
    </row>
    <row r="7" spans="2:8" x14ac:dyDescent="0.3">
      <c r="B7" s="6" t="s">
        <v>5</v>
      </c>
      <c r="C7" s="7" t="s">
        <v>13</v>
      </c>
      <c r="D7" s="7" t="s">
        <v>20</v>
      </c>
      <c r="E7" s="8">
        <v>44418</v>
      </c>
      <c r="F7" s="24">
        <v>17</v>
      </c>
      <c r="G7" s="4">
        <v>11000</v>
      </c>
      <c r="H7" s="4">
        <v>385</v>
      </c>
    </row>
    <row r="8" spans="2:8" x14ac:dyDescent="0.3">
      <c r="B8" s="6" t="s">
        <v>6</v>
      </c>
      <c r="C8" s="7" t="s">
        <v>14</v>
      </c>
      <c r="D8" s="7" t="s">
        <v>23</v>
      </c>
      <c r="E8" s="8">
        <v>44520</v>
      </c>
      <c r="F8" s="24">
        <v>22</v>
      </c>
      <c r="G8" s="4">
        <v>15000</v>
      </c>
      <c r="H8" s="4">
        <v>225</v>
      </c>
    </row>
    <row r="9" spans="2:8" x14ac:dyDescent="0.3">
      <c r="B9" s="6" t="s">
        <v>7</v>
      </c>
      <c r="C9" s="7" t="s">
        <v>15</v>
      </c>
      <c r="D9" s="7" t="s">
        <v>24</v>
      </c>
      <c r="E9" s="8">
        <v>44602</v>
      </c>
      <c r="F9" s="24">
        <v>9</v>
      </c>
      <c r="G9" s="4">
        <v>9900</v>
      </c>
      <c r="H9" s="4">
        <v>398</v>
      </c>
    </row>
    <row r="10" spans="2:8" ht="14.25" thickBot="1" x14ac:dyDescent="0.35">
      <c r="B10" s="61" t="s">
        <v>8</v>
      </c>
      <c r="C10" s="62" t="s">
        <v>16</v>
      </c>
      <c r="D10" s="62" t="s">
        <v>25</v>
      </c>
      <c r="E10" s="11">
        <v>44581</v>
      </c>
      <c r="F10" s="25">
        <v>16</v>
      </c>
      <c r="G10" s="5">
        <v>13000</v>
      </c>
      <c r="H10" s="5">
        <v>415</v>
      </c>
    </row>
    <row r="13" spans="2:8" ht="14.25" thickBot="1" x14ac:dyDescent="0.35"/>
    <row r="14" spans="2:8" x14ac:dyDescent="0.3">
      <c r="B14" s="19" t="s">
        <v>17</v>
      </c>
      <c r="C14" s="19" t="s">
        <v>26</v>
      </c>
    </row>
    <row r="15" spans="2:8" x14ac:dyDescent="0.3">
      <c r="B15" s="1" t="s">
        <v>88</v>
      </c>
    </row>
    <row r="16" spans="2:8" x14ac:dyDescent="0.3">
      <c r="C16" s="1" t="s">
        <v>89</v>
      </c>
    </row>
    <row r="18" spans="2:5" x14ac:dyDescent="0.3">
      <c r="B18" s="79" t="s">
        <v>33</v>
      </c>
      <c r="C18" s="80" t="s">
        <v>0</v>
      </c>
      <c r="D18" s="80" t="s">
        <v>27</v>
      </c>
      <c r="E18" s="81" t="s">
        <v>87</v>
      </c>
    </row>
    <row r="19" spans="2:5" x14ac:dyDescent="0.3">
      <c r="B19" s="77" t="s">
        <v>2</v>
      </c>
      <c r="C19" s="75" t="s">
        <v>10</v>
      </c>
      <c r="D19" s="76">
        <v>20</v>
      </c>
      <c r="E19" s="78">
        <v>422</v>
      </c>
    </row>
    <row r="20" spans="2:5" x14ac:dyDescent="0.3">
      <c r="B20" s="77" t="s">
        <v>3</v>
      </c>
      <c r="C20" s="75" t="s">
        <v>11</v>
      </c>
      <c r="D20" s="76">
        <v>15</v>
      </c>
      <c r="E20" s="78">
        <v>198</v>
      </c>
    </row>
    <row r="21" spans="2:5" x14ac:dyDescent="0.3">
      <c r="B21" s="77" t="s">
        <v>5</v>
      </c>
      <c r="C21" s="75" t="s">
        <v>13</v>
      </c>
      <c r="D21" s="76">
        <v>17</v>
      </c>
      <c r="E21" s="78">
        <v>385</v>
      </c>
    </row>
    <row r="22" spans="2:5" x14ac:dyDescent="0.3">
      <c r="B22" s="82" t="s">
        <v>7</v>
      </c>
      <c r="C22" s="83" t="s">
        <v>15</v>
      </c>
      <c r="D22" s="84">
        <v>9</v>
      </c>
      <c r="E22" s="85">
        <v>398</v>
      </c>
    </row>
    <row r="23" spans="2:5" x14ac:dyDescent="0.3">
      <c r="B23" s="63"/>
      <c r="C23" s="63"/>
      <c r="D23" s="64"/>
      <c r="E23" s="65"/>
    </row>
    <row r="24" spans="2:5" x14ac:dyDescent="0.3">
      <c r="B24" s="63"/>
      <c r="C24" s="63"/>
      <c r="D24" s="64"/>
      <c r="E24" s="65"/>
    </row>
    <row r="25" spans="2:5" x14ac:dyDescent="0.3">
      <c r="B25" s="63"/>
      <c r="C25" s="63"/>
      <c r="D25" s="64"/>
      <c r="E25" s="65"/>
    </row>
    <row r="26" spans="2:5" x14ac:dyDescent="0.3">
      <c r="B26" s="63"/>
      <c r="C26" s="63"/>
      <c r="D26" s="64"/>
      <c r="E26" s="65"/>
    </row>
  </sheetData>
  <phoneticPr fontId="1" type="noConversion"/>
  <conditionalFormatting sqref="B3:H10">
    <cfRule type="expression" dxfId="8" priority="1">
      <formula>$H3&lt;300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4" sqref="D14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190" zoomScaleNormal="190" workbookViewId="0">
      <selection activeCell="H8" sqref="H8"/>
    </sheetView>
  </sheetViews>
  <sheetFormatPr defaultRowHeight="16.5" x14ac:dyDescent="0.3"/>
  <cols>
    <col min="1" max="1" width="10.125" customWidth="1"/>
    <col min="2" max="2" width="11.25" customWidth="1"/>
    <col min="3" max="3" width="10.125" customWidth="1"/>
  </cols>
  <sheetData>
    <row r="1" spans="1:10" x14ac:dyDescent="0.3">
      <c r="A1" t="s">
        <v>38</v>
      </c>
      <c r="B1" t="s">
        <v>38</v>
      </c>
      <c r="C1" t="s">
        <v>38</v>
      </c>
      <c r="E1">
        <v>1</v>
      </c>
      <c r="F1">
        <v>1</v>
      </c>
      <c r="I1" t="s">
        <v>43</v>
      </c>
      <c r="J1" t="s">
        <v>57</v>
      </c>
    </row>
    <row r="2" spans="1:10" x14ac:dyDescent="0.3">
      <c r="A2" t="s">
        <v>38</v>
      </c>
      <c r="B2" t="s">
        <v>38</v>
      </c>
      <c r="C2" t="s">
        <v>38</v>
      </c>
      <c r="E2">
        <v>2</v>
      </c>
      <c r="F2">
        <v>5</v>
      </c>
      <c r="I2" t="s">
        <v>50</v>
      </c>
      <c r="J2" t="s">
        <v>58</v>
      </c>
    </row>
    <row r="3" spans="1:10" x14ac:dyDescent="0.3">
      <c r="A3" t="s">
        <v>38</v>
      </c>
      <c r="B3" t="s">
        <v>38</v>
      </c>
      <c r="C3" t="s">
        <v>38</v>
      </c>
      <c r="E3">
        <v>3</v>
      </c>
      <c r="F3">
        <v>9</v>
      </c>
      <c r="I3" t="s">
        <v>51</v>
      </c>
      <c r="J3" t="s">
        <v>59</v>
      </c>
    </row>
    <row r="4" spans="1:10" x14ac:dyDescent="0.3">
      <c r="A4" t="s">
        <v>38</v>
      </c>
      <c r="B4" t="s">
        <v>38</v>
      </c>
      <c r="C4" t="s">
        <v>38</v>
      </c>
      <c r="E4">
        <v>4</v>
      </c>
      <c r="F4">
        <v>13</v>
      </c>
      <c r="I4" t="s">
        <v>52</v>
      </c>
      <c r="J4" t="s">
        <v>60</v>
      </c>
    </row>
    <row r="5" spans="1:10" x14ac:dyDescent="0.3">
      <c r="A5" t="s">
        <v>38</v>
      </c>
      <c r="B5" t="s">
        <v>38</v>
      </c>
      <c r="C5" t="s">
        <v>38</v>
      </c>
      <c r="E5">
        <v>5</v>
      </c>
      <c r="F5">
        <v>17</v>
      </c>
      <c r="I5" t="s">
        <v>53</v>
      </c>
      <c r="J5" t="s">
        <v>61</v>
      </c>
    </row>
    <row r="6" spans="1:10" x14ac:dyDescent="0.3">
      <c r="A6" t="s">
        <v>39</v>
      </c>
      <c r="B6" t="s">
        <v>44</v>
      </c>
      <c r="C6" t="s">
        <v>45</v>
      </c>
      <c r="E6">
        <v>6</v>
      </c>
      <c r="F6">
        <v>21</v>
      </c>
      <c r="I6" t="s">
        <v>54</v>
      </c>
      <c r="J6" t="s">
        <v>62</v>
      </c>
    </row>
    <row r="7" spans="1:10" x14ac:dyDescent="0.3">
      <c r="A7" t="s">
        <v>44</v>
      </c>
      <c r="F7">
        <v>25</v>
      </c>
      <c r="I7" t="s">
        <v>55</v>
      </c>
      <c r="J7" t="s">
        <v>56</v>
      </c>
    </row>
    <row r="8" spans="1:10" x14ac:dyDescent="0.3">
      <c r="A8" t="s">
        <v>45</v>
      </c>
      <c r="E8">
        <v>1</v>
      </c>
      <c r="I8" t="s">
        <v>42</v>
      </c>
      <c r="J8" t="s">
        <v>58</v>
      </c>
    </row>
    <row r="9" spans="1:10" x14ac:dyDescent="0.3">
      <c r="E9">
        <v>2</v>
      </c>
    </row>
    <row r="10" spans="1:10" x14ac:dyDescent="0.3">
      <c r="E10">
        <v>2</v>
      </c>
    </row>
    <row r="11" spans="1:10" x14ac:dyDescent="0.3">
      <c r="E11">
        <v>2</v>
      </c>
    </row>
    <row r="12" spans="1:10" x14ac:dyDescent="0.3">
      <c r="A12" t="s">
        <v>40</v>
      </c>
      <c r="B12" t="s">
        <v>40</v>
      </c>
      <c r="C12" t="s">
        <v>40</v>
      </c>
      <c r="E12">
        <v>2</v>
      </c>
    </row>
    <row r="13" spans="1:10" x14ac:dyDescent="0.3">
      <c r="A13" t="s">
        <v>46</v>
      </c>
      <c r="E13">
        <v>2</v>
      </c>
    </row>
    <row r="14" spans="1:10" x14ac:dyDescent="0.3">
      <c r="A14" t="s">
        <v>47</v>
      </c>
    </row>
    <row r="16" spans="1:10" x14ac:dyDescent="0.3">
      <c r="A16" t="s">
        <v>41</v>
      </c>
      <c r="B16" t="s">
        <v>48</v>
      </c>
      <c r="C16" t="s">
        <v>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175" zoomScaleNormal="175" workbookViewId="0">
      <selection activeCell="E12" sqref="E12"/>
    </sheetView>
  </sheetViews>
  <sheetFormatPr defaultRowHeight="16.5" x14ac:dyDescent="0.3"/>
  <cols>
    <col min="6" max="6" width="24.375" customWidth="1"/>
    <col min="7" max="7" width="22.75" customWidth="1"/>
  </cols>
  <sheetData>
    <row r="1" spans="1:7" x14ac:dyDescent="0.3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1:7" x14ac:dyDescent="0.3">
      <c r="A2">
        <v>88</v>
      </c>
      <c r="B2">
        <v>99</v>
      </c>
      <c r="C2">
        <v>100</v>
      </c>
      <c r="D2">
        <v>88</v>
      </c>
      <c r="E2">
        <v>95</v>
      </c>
      <c r="F2">
        <f>A2+B2+C2+D2+E2</f>
        <v>470</v>
      </c>
      <c r="G2">
        <f>AVERAGE(A2:E2)</f>
        <v>94</v>
      </c>
    </row>
    <row r="3" spans="1:7" x14ac:dyDescent="0.3">
      <c r="F3">
        <f>SUM(A2,B2,C2,D2,E2)</f>
        <v>470</v>
      </c>
    </row>
    <row r="4" spans="1:7" x14ac:dyDescent="0.3">
      <c r="F4">
        <f>SUM(A2:E2)</f>
        <v>470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90" zoomScaleNormal="190" workbookViewId="0">
      <selection activeCell="E13" sqref="E13"/>
    </sheetView>
  </sheetViews>
  <sheetFormatPr defaultRowHeight="16.5" x14ac:dyDescent="0.3"/>
  <sheetData>
    <row r="1" spans="1:5" x14ac:dyDescent="0.3">
      <c r="A1" s="31" t="s">
        <v>83</v>
      </c>
      <c r="B1" s="32" t="s">
        <v>84</v>
      </c>
      <c r="C1" s="33" t="s">
        <v>85</v>
      </c>
      <c r="E1" s="51"/>
    </row>
    <row r="2" spans="1:5" ht="17.25" thickBot="1" x14ac:dyDescent="0.35">
      <c r="A2" s="27">
        <v>80</v>
      </c>
      <c r="B2" s="28">
        <v>90</v>
      </c>
      <c r="C2" s="29">
        <v>95</v>
      </c>
    </row>
    <row r="3" spans="1:5" ht="17.25" thickBot="1" x14ac:dyDescent="0.35">
      <c r="A3" s="47" t="s">
        <v>70</v>
      </c>
      <c r="B3" s="48" t="s">
        <v>76</v>
      </c>
      <c r="C3" s="30">
        <f>SUM(A2:C2)</f>
        <v>265</v>
      </c>
    </row>
    <row r="4" spans="1:5" ht="17.25" thickBot="1" x14ac:dyDescent="0.35">
      <c r="A4" s="41" t="s">
        <v>71</v>
      </c>
      <c r="B4" s="42" t="s">
        <v>77</v>
      </c>
      <c r="C4" s="34">
        <f>AVERAGE(A2:C2)</f>
        <v>88.333333333333329</v>
      </c>
    </row>
    <row r="5" spans="1:5" ht="17.25" thickBot="1" x14ac:dyDescent="0.35">
      <c r="A5" s="43" t="s">
        <v>72</v>
      </c>
      <c r="B5" s="44" t="s">
        <v>78</v>
      </c>
      <c r="C5" s="35">
        <f>COUNT(A2:C2)</f>
        <v>3</v>
      </c>
    </row>
    <row r="6" spans="1:5" ht="17.25" thickBot="1" x14ac:dyDescent="0.35">
      <c r="A6" s="39" t="s">
        <v>73</v>
      </c>
      <c r="B6" s="40" t="s">
        <v>78</v>
      </c>
      <c r="C6" s="36">
        <f>COUNTA(A1:C2)</f>
        <v>6</v>
      </c>
    </row>
    <row r="7" spans="1:5" ht="17.25" thickBot="1" x14ac:dyDescent="0.35">
      <c r="A7" s="45" t="s">
        <v>74</v>
      </c>
      <c r="B7" s="46" t="s">
        <v>79</v>
      </c>
      <c r="C7" s="37">
        <f>MAX(A2:C2)</f>
        <v>95</v>
      </c>
    </row>
    <row r="8" spans="1:5" ht="17.25" thickBot="1" x14ac:dyDescent="0.35">
      <c r="A8" s="49" t="s">
        <v>75</v>
      </c>
      <c r="B8" s="50" t="s">
        <v>80</v>
      </c>
      <c r="C8" s="38">
        <f>MIN(A2:C2)</f>
        <v>80</v>
      </c>
    </row>
    <row r="10" spans="1:5" ht="17.25" thickBot="1" x14ac:dyDescent="0.35"/>
    <row r="11" spans="1:5" x14ac:dyDescent="0.3">
      <c r="A11" s="52" t="s">
        <v>86</v>
      </c>
      <c r="C11" s="55" t="str">
        <f>LEFT(A1,2)</f>
        <v>국어</v>
      </c>
    </row>
    <row r="12" spans="1:5" x14ac:dyDescent="0.3">
      <c r="A12" s="53" t="s">
        <v>81</v>
      </c>
      <c r="C12" s="56" t="str">
        <f>RIGHT(A1,3)</f>
        <v>어점수</v>
      </c>
    </row>
    <row r="13" spans="1:5" ht="17.25" thickBot="1" x14ac:dyDescent="0.35">
      <c r="A13" s="54" t="s">
        <v>82</v>
      </c>
      <c r="C13" s="57" t="str">
        <f>MID(C1,2,3)</f>
        <v>학 점</v>
      </c>
    </row>
    <row r="14" spans="1:5" ht="17.25" thickBot="1" x14ac:dyDescent="0.35">
      <c r="C14" s="58" t="str">
        <f>CHOOSE(4,"가","나","다","라","마")</f>
        <v>라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3</vt:i4>
      </vt:variant>
    </vt:vector>
  </HeadingPairs>
  <TitlesOfParts>
    <vt:vector size="9" baseType="lpstr">
      <vt:lpstr>제 1작업</vt:lpstr>
      <vt:lpstr>제2작업</vt:lpstr>
      <vt:lpstr>제3작업</vt:lpstr>
      <vt:lpstr>Sheet4</vt:lpstr>
      <vt:lpstr>Sheet5</vt:lpstr>
      <vt:lpstr>Sheet1</vt:lpstr>
      <vt:lpstr>제2작업!Criteria</vt:lpstr>
      <vt:lpstr>제2작업!Extract</vt:lpstr>
      <vt:lpstr>메뉴수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2023-05-11T06:53:14Z</dcterms:created>
  <dcterms:modified xsi:type="dcterms:W3CDTF">2023-05-22T07:04:11Z</dcterms:modified>
</cp:coreProperties>
</file>