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filterPrivacy="1" defaultThemeVersion="124226"/>
  <xr:revisionPtr revIDLastSave="0" documentId="8_{0F1694DE-E621-1949-9E9D-21B6AF3E005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Uprise A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K5" i="2" s="1"/>
  <c r="J6" i="2"/>
  <c r="K6" i="2" s="1"/>
  <c r="J7" i="2"/>
  <c r="K7" i="2" s="1"/>
  <c r="J8" i="2"/>
  <c r="J9" i="2"/>
  <c r="K9" i="2" s="1"/>
  <c r="J10" i="2"/>
  <c r="K10" i="2" s="1"/>
  <c r="J11" i="2"/>
  <c r="J2" i="2"/>
  <c r="K2" i="2"/>
  <c r="L3" i="2"/>
  <c r="L4" i="2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L2" i="2"/>
  <c r="K8" i="2"/>
  <c r="G4" i="2"/>
  <c r="G6" i="2"/>
  <c r="G8" i="2"/>
  <c r="G11" i="2"/>
  <c r="G3" i="2"/>
  <c r="H3" i="2" s="1"/>
  <c r="G10" i="2"/>
  <c r="G7" i="2"/>
  <c r="F8" i="2"/>
  <c r="F7" i="2"/>
  <c r="F11" i="2"/>
  <c r="F4" i="2" s="1"/>
  <c r="F3" i="2"/>
  <c r="F6" i="2"/>
  <c r="F10" i="2"/>
  <c r="D3" i="2"/>
  <c r="D4" i="2"/>
  <c r="D5" i="2"/>
  <c r="D6" i="2"/>
  <c r="D7" i="2"/>
  <c r="D8" i="2"/>
  <c r="D9" i="2"/>
  <c r="D10" i="2"/>
  <c r="D11" i="2"/>
  <c r="D2" i="2"/>
  <c r="M3" i="2"/>
  <c r="M4" i="2"/>
  <c r="M11" i="2"/>
  <c r="M2" i="2"/>
  <c r="K3" i="2"/>
  <c r="K4" i="2"/>
  <c r="K11" i="2"/>
  <c r="P3" i="2"/>
  <c r="P4" i="2"/>
  <c r="P5" i="2"/>
  <c r="P6" i="2"/>
  <c r="P7" i="2"/>
  <c r="P8" i="2"/>
  <c r="P9" i="2"/>
  <c r="P10" i="2"/>
  <c r="P11" i="2"/>
  <c r="P2" i="2"/>
  <c r="H4" i="2"/>
  <c r="H5" i="2"/>
  <c r="H6" i="2"/>
  <c r="H7" i="2"/>
  <c r="H8" i="2"/>
  <c r="H9" i="2"/>
  <c r="H10" i="2"/>
  <c r="H11" i="2"/>
  <c r="H2" i="2"/>
</calcChain>
</file>

<file path=xl/sharedStrings.xml><?xml version="1.0" encoding="utf-8"?>
<sst xmlns="http://schemas.openxmlformats.org/spreadsheetml/2006/main" count="30" uniqueCount="30">
  <si>
    <t>Table</t>
  </si>
  <si>
    <t>fudge factor</t>
  </si>
  <si>
    <t>=</t>
  </si>
  <si>
    <t>Tablespace name</t>
  </si>
  <si>
    <t>Growth per half year 
(number of rows)</t>
  </si>
  <si>
    <t>Amount of current information
(number of rows)</t>
  </si>
  <si>
    <t>Est. 1/2 yr. growth 
(bytes)</t>
  </si>
  <si>
    <t>Est. Table size
(bytes)</t>
  </si>
  <si>
    <t>initial row size
(AVG_ROW_LEN)</t>
  </si>
  <si>
    <t>NEXT EXTENT size</t>
  </si>
  <si>
    <t>Tables to place in this tablespace</t>
  </si>
  <si>
    <t>PCTFREE (calculated)</t>
  </si>
  <si>
    <t>PCTFREE (value used)</t>
  </si>
  <si>
    <t>Expansion</t>
  </si>
  <si>
    <t>Growth per year (number of rows)</t>
  </si>
  <si>
    <t>Est. table size 
(KB)</t>
  </si>
  <si>
    <t>Est. 1/2 year growth
(KB)</t>
  </si>
  <si>
    <t>INITIAL EXTENT SIZE 
( KB)</t>
  </si>
  <si>
    <t>NEXT extent size 
(KB)</t>
  </si>
  <si>
    <t>BC_ACCOUNT</t>
  </si>
  <si>
    <t>BC_BICYCLE</t>
  </si>
  <si>
    <t>BC_BICYCLE_STATUS</t>
  </si>
  <si>
    <t>BC_COUNTRY</t>
  </si>
  <si>
    <t>BC_DOCK</t>
  </si>
  <si>
    <t>BC_MEMBERSHIP</t>
  </si>
  <si>
    <t>BC_PASS</t>
  </si>
  <si>
    <t>BC_PROGRAM</t>
  </si>
  <si>
    <t>BC_STATION</t>
  </si>
  <si>
    <t>BC_TRIP</t>
  </si>
  <si>
    <t>NEXT extent size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</si>
</sst>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65" fontId="0" fillId="0" borderId="0" xfId="1" applyNumberFormat="1" applyFont="1"/>
    <xf numFmtId="3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10" fontId="0" fillId="0" borderId="0" xfId="2" applyNumberFormat="1" applyFont="1"/>
    <xf numFmtId="1" fontId="0" fillId="0" borderId="0" xfId="0" applyNumberFormat="1"/>
    <xf numFmtId="0" fontId="2" fillId="2" borderId="1" xfId="3" applyFill="1" applyBorder="1" applyAlignment="1">
      <alignment horizontal="center"/>
    </xf>
    <xf numFmtId="0" fontId="2" fillId="2" borderId="1" xfId="3" applyFill="1" applyBorder="1" applyAlignment="1">
      <alignment horizontal="center" wrapText="1"/>
    </xf>
    <xf numFmtId="165" fontId="2" fillId="2" borderId="1" xfId="3" applyNumberFormat="1" applyFill="1" applyBorder="1" applyAlignment="1">
      <alignment horizontal="center" wrapText="1"/>
    </xf>
    <xf numFmtId="0" fontId="2" fillId="2" borderId="1" xfId="3" applyNumberFormat="1" applyFill="1" applyBorder="1" applyAlignment="1">
      <alignment horizontal="center" wrapText="1"/>
    </xf>
    <xf numFmtId="3" fontId="2" fillId="2" borderId="1" xfId="3" applyNumberFormat="1" applyFill="1" applyBorder="1" applyAlignment="1">
      <alignment horizontal="center" wrapText="1"/>
    </xf>
    <xf numFmtId="0" fontId="2" fillId="2" borderId="1" xfId="3" applyFill="1" applyBorder="1"/>
    <xf numFmtId="0" fontId="2" fillId="3" borderId="0" xfId="3" applyFill="1"/>
  </cellXfs>
  <cellStyles count="4">
    <cellStyle name="Forklarende tekst" xfId="3" builtinId="53"/>
    <cellStyle name="Komma" xfId="1" builtinId="3"/>
    <cellStyle name="Normal" xfId="0" builtinId="0"/>
    <cellStyle name="Pros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zoomScale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1" sqref="E11"/>
    </sheetView>
  </sheetViews>
  <sheetFormatPr baseColWidth="10" defaultColWidth="8.83203125" defaultRowHeight="15" x14ac:dyDescent="0.2"/>
  <cols>
    <col min="1" max="1" width="24.6640625" bestFit="1" customWidth="1"/>
    <col min="2" max="2" width="20.6640625" customWidth="1"/>
    <col min="3" max="3" width="25.6640625" customWidth="1"/>
    <col min="4" max="4" width="18.5" customWidth="1"/>
    <col min="5" max="5" width="20.1640625" bestFit="1" customWidth="1"/>
    <col min="6" max="7" width="20.83203125" customWidth="1"/>
    <col min="8" max="8" width="19.5" style="6" bestFit="1" customWidth="1"/>
    <col min="9" max="9" width="11.6640625" style="6" bestFit="1" customWidth="1"/>
    <col min="10" max="11" width="13.5" bestFit="1" customWidth="1"/>
    <col min="12" max="12" width="16.83203125" customWidth="1"/>
    <col min="13" max="13" width="17" customWidth="1"/>
    <col min="14" max="14" width="18.5" bestFit="1" customWidth="1"/>
    <col min="15" max="15" width="15.83203125" customWidth="1"/>
    <col min="16" max="16" width="14.83203125" customWidth="1"/>
    <col min="18" max="18" width="15.1640625" bestFit="1" customWidth="1"/>
    <col min="19" max="19" width="12.5" bestFit="1" customWidth="1"/>
    <col min="20" max="20" width="27.83203125" customWidth="1"/>
  </cols>
  <sheetData>
    <row r="1" spans="1:18" ht="52" thickBot="1" x14ac:dyDescent="0.25">
      <c r="A1" s="9" t="s">
        <v>0</v>
      </c>
      <c r="B1" s="10" t="s">
        <v>8</v>
      </c>
      <c r="C1" s="10" t="s">
        <v>13</v>
      </c>
      <c r="D1" s="9" t="s">
        <v>11</v>
      </c>
      <c r="E1" s="9" t="s">
        <v>12</v>
      </c>
      <c r="F1" s="11" t="s">
        <v>5</v>
      </c>
      <c r="G1" s="11" t="s">
        <v>14</v>
      </c>
      <c r="H1" s="12" t="s">
        <v>4</v>
      </c>
      <c r="I1" s="9" t="s">
        <v>1</v>
      </c>
      <c r="J1" s="13" t="s">
        <v>7</v>
      </c>
      <c r="K1" s="10" t="s">
        <v>15</v>
      </c>
      <c r="L1" s="10" t="s">
        <v>6</v>
      </c>
      <c r="M1" s="10" t="s">
        <v>16</v>
      </c>
      <c r="N1" s="10" t="s">
        <v>17</v>
      </c>
      <c r="O1" s="10" t="s">
        <v>18</v>
      </c>
      <c r="P1" s="10" t="s">
        <v>29</v>
      </c>
      <c r="Q1" s="14"/>
      <c r="R1" s="14"/>
    </row>
    <row r="2" spans="1:18" ht="17" thickTop="1" x14ac:dyDescent="0.2">
      <c r="A2" s="15" t="s">
        <v>19</v>
      </c>
      <c r="B2">
        <v>94</v>
      </c>
      <c r="C2">
        <v>2</v>
      </c>
      <c r="D2" s="7">
        <f>(C2/(B2+C2))</f>
        <v>2.0833333333333332E-2</v>
      </c>
      <c r="E2">
        <v>5</v>
      </c>
      <c r="F2" s="1">
        <v>8000000</v>
      </c>
      <c r="G2" s="1">
        <v>1000000</v>
      </c>
      <c r="H2" s="1">
        <f>G2/2</f>
        <v>500000</v>
      </c>
      <c r="I2" s="1">
        <v>10</v>
      </c>
      <c r="J2" s="4">
        <f>B2*F2*(1+E2/100)*(1+I2/100)</f>
        <v>868560000.00000012</v>
      </c>
      <c r="K2" s="2">
        <f>J2/1024</f>
        <v>848203.12500000012</v>
      </c>
      <c r="L2" s="8">
        <f>B2*H2*(1+E2/100)*(1+I2/100)</f>
        <v>54285000.000000007</v>
      </c>
      <c r="M2" s="1">
        <f>L2/1024</f>
        <v>53012.695312500007</v>
      </c>
      <c r="N2" s="3"/>
      <c r="P2">
        <f>O2/1024</f>
        <v>0</v>
      </c>
    </row>
    <row r="3" spans="1:18" ht="16" x14ac:dyDescent="0.2">
      <c r="A3" s="15" t="s">
        <v>20</v>
      </c>
      <c r="B3">
        <v>80</v>
      </c>
      <c r="C3">
        <v>0</v>
      </c>
      <c r="D3" s="7">
        <f t="shared" ref="D3:D11" si="0">(C3/(B3+C3))</f>
        <v>0</v>
      </c>
      <c r="E3">
        <v>0</v>
      </c>
      <c r="F3" s="1">
        <f>F10*5</f>
        <v>162000</v>
      </c>
      <c r="G3" s="1">
        <f>G10*5</f>
        <v>2500</v>
      </c>
      <c r="H3" s="1">
        <f t="shared" ref="H3:H11" si="1">G3/2</f>
        <v>1250</v>
      </c>
      <c r="I3" s="1">
        <v>10</v>
      </c>
      <c r="J3" s="4">
        <f t="shared" ref="J3:J11" si="2">B3*F3*(1+E3/100)*(1+I3/100)</f>
        <v>14256000.000000002</v>
      </c>
      <c r="K3" s="2">
        <f t="shared" ref="K3:K11" si="3">J3/1024</f>
        <v>13921.875000000002</v>
      </c>
      <c r="L3" s="8">
        <f t="shared" ref="L3:L11" si="4">B3*H3*(1+E3/100)*(1+I3/100)</f>
        <v>110000.00000000001</v>
      </c>
      <c r="M3" s="1">
        <f t="shared" ref="M3:M11" si="5">L3/1024</f>
        <v>107.42187500000001</v>
      </c>
      <c r="N3" s="3"/>
      <c r="P3">
        <f t="shared" ref="P3:P11" si="6">O3/1024</f>
        <v>0</v>
      </c>
    </row>
    <row r="4" spans="1:18" ht="16" x14ac:dyDescent="0.2">
      <c r="A4" s="15" t="s">
        <v>21</v>
      </c>
      <c r="B4">
        <v>43</v>
      </c>
      <c r="C4">
        <v>2</v>
      </c>
      <c r="D4" s="7">
        <f t="shared" si="0"/>
        <v>4.4444444444444446E-2</v>
      </c>
      <c r="E4">
        <v>5</v>
      </c>
      <c r="F4" s="1">
        <f>F11*4</f>
        <v>640000000</v>
      </c>
      <c r="G4" s="1">
        <f>G11*4</f>
        <v>464000000</v>
      </c>
      <c r="H4" s="1">
        <f t="shared" si="1"/>
        <v>232000000</v>
      </c>
      <c r="I4" s="1">
        <v>10</v>
      </c>
      <c r="J4" s="4">
        <f t="shared" si="2"/>
        <v>31785600000.000004</v>
      </c>
      <c r="K4" s="2">
        <f t="shared" si="3"/>
        <v>31040625.000000004</v>
      </c>
      <c r="L4" s="8">
        <f t="shared" si="4"/>
        <v>11522280000</v>
      </c>
      <c r="M4" s="1">
        <f t="shared" si="5"/>
        <v>11252226.5625</v>
      </c>
      <c r="N4" s="3"/>
      <c r="P4">
        <f t="shared" si="6"/>
        <v>0</v>
      </c>
    </row>
    <row r="5" spans="1:18" ht="16" x14ac:dyDescent="0.2">
      <c r="A5" s="15" t="s">
        <v>22</v>
      </c>
      <c r="B5">
        <v>28</v>
      </c>
      <c r="C5">
        <v>0</v>
      </c>
      <c r="D5" s="7">
        <f t="shared" si="0"/>
        <v>0</v>
      </c>
      <c r="E5">
        <v>0</v>
      </c>
      <c r="F5" s="1"/>
      <c r="G5" s="1"/>
      <c r="H5" s="1">
        <f t="shared" si="1"/>
        <v>0</v>
      </c>
      <c r="I5" s="1">
        <v>10</v>
      </c>
      <c r="J5" s="4">
        <f t="shared" si="2"/>
        <v>0</v>
      </c>
      <c r="K5" s="2">
        <f t="shared" si="3"/>
        <v>0</v>
      </c>
      <c r="L5" s="8">
        <f t="shared" si="4"/>
        <v>0</v>
      </c>
      <c r="M5" s="1">
        <f t="shared" si="5"/>
        <v>0</v>
      </c>
      <c r="N5" s="3"/>
      <c r="P5">
        <f t="shared" si="6"/>
        <v>0</v>
      </c>
    </row>
    <row r="6" spans="1:18" ht="16" x14ac:dyDescent="0.2">
      <c r="A6" s="15" t="s">
        <v>23</v>
      </c>
      <c r="B6">
        <v>40</v>
      </c>
      <c r="C6">
        <v>1</v>
      </c>
      <c r="D6" s="7">
        <f t="shared" si="0"/>
        <v>2.4390243902439025E-2</v>
      </c>
      <c r="E6">
        <v>5</v>
      </c>
      <c r="F6" s="1">
        <f>F10*8</f>
        <v>259200</v>
      </c>
      <c r="G6" s="1">
        <f>G10*8</f>
        <v>4000</v>
      </c>
      <c r="H6" s="1">
        <f t="shared" si="1"/>
        <v>2000</v>
      </c>
      <c r="I6" s="1">
        <v>10</v>
      </c>
      <c r="J6" s="4">
        <f t="shared" si="2"/>
        <v>11975040.000000002</v>
      </c>
      <c r="K6" s="2">
        <f t="shared" si="3"/>
        <v>11694.375000000002</v>
      </c>
      <c r="L6" s="8">
        <f t="shared" si="4"/>
        <v>92400.000000000015</v>
      </c>
      <c r="M6" s="1">
        <f t="shared" si="5"/>
        <v>90.234375000000014</v>
      </c>
      <c r="N6" s="3"/>
      <c r="P6">
        <f t="shared" si="6"/>
        <v>0</v>
      </c>
    </row>
    <row r="7" spans="1:18" ht="16" x14ac:dyDescent="0.2">
      <c r="A7" s="15" t="s">
        <v>24</v>
      </c>
      <c r="B7">
        <v>29</v>
      </c>
      <c r="C7">
        <v>0</v>
      </c>
      <c r="D7" s="7">
        <f t="shared" si="0"/>
        <v>0</v>
      </c>
      <c r="E7">
        <v>0</v>
      </c>
      <c r="F7" s="1">
        <f>F2*2</f>
        <v>16000000</v>
      </c>
      <c r="G7" s="1">
        <f>G2*2</f>
        <v>2000000</v>
      </c>
      <c r="H7" s="1">
        <f t="shared" si="1"/>
        <v>1000000</v>
      </c>
      <c r="I7" s="1">
        <v>10</v>
      </c>
      <c r="J7" s="4">
        <f t="shared" si="2"/>
        <v>510400000.00000006</v>
      </c>
      <c r="K7" s="2">
        <f t="shared" si="3"/>
        <v>498437.50000000006</v>
      </c>
      <c r="L7" s="8">
        <f t="shared" si="4"/>
        <v>31900000.000000004</v>
      </c>
      <c r="M7" s="1">
        <f t="shared" si="5"/>
        <v>31152.343750000004</v>
      </c>
      <c r="N7" s="3"/>
      <c r="P7">
        <f t="shared" si="6"/>
        <v>0</v>
      </c>
    </row>
    <row r="8" spans="1:18" ht="16" x14ac:dyDescent="0.2">
      <c r="A8" s="15" t="s">
        <v>25</v>
      </c>
      <c r="B8">
        <v>180</v>
      </c>
      <c r="C8">
        <v>0</v>
      </c>
      <c r="D8" s="7">
        <f t="shared" si="0"/>
        <v>0</v>
      </c>
      <c r="E8">
        <v>0</v>
      </c>
      <c r="F8" s="1">
        <f>F9*3</f>
        <v>1944</v>
      </c>
      <c r="G8" s="1">
        <f>G9*3</f>
        <v>30</v>
      </c>
      <c r="H8" s="1">
        <f t="shared" si="1"/>
        <v>15</v>
      </c>
      <c r="I8" s="1">
        <v>10</v>
      </c>
      <c r="J8" s="4">
        <f t="shared" si="2"/>
        <v>384912.00000000006</v>
      </c>
      <c r="K8" s="2">
        <f t="shared" si="3"/>
        <v>375.89062500000006</v>
      </c>
      <c r="L8" s="8">
        <f t="shared" si="4"/>
        <v>2970.0000000000005</v>
      </c>
      <c r="M8" s="1">
        <f t="shared" si="5"/>
        <v>2.9003906250000004</v>
      </c>
      <c r="N8" s="3"/>
      <c r="P8">
        <f t="shared" si="6"/>
        <v>0</v>
      </c>
    </row>
    <row r="9" spans="1:18" ht="16" x14ac:dyDescent="0.2">
      <c r="A9" s="15" t="s">
        <v>26</v>
      </c>
      <c r="B9">
        <v>135</v>
      </c>
      <c r="C9">
        <v>0</v>
      </c>
      <c r="D9" s="7">
        <f t="shared" si="0"/>
        <v>0</v>
      </c>
      <c r="E9">
        <v>0</v>
      </c>
      <c r="F9" s="1">
        <v>648</v>
      </c>
      <c r="G9" s="1">
        <v>10</v>
      </c>
      <c r="H9" s="1">
        <f t="shared" si="1"/>
        <v>5</v>
      </c>
      <c r="I9" s="1">
        <v>10</v>
      </c>
      <c r="J9" s="4">
        <f t="shared" si="2"/>
        <v>96228.000000000015</v>
      </c>
      <c r="K9" s="2">
        <f t="shared" si="3"/>
        <v>93.972656250000014</v>
      </c>
      <c r="L9" s="8">
        <f t="shared" si="4"/>
        <v>742.50000000000011</v>
      </c>
      <c r="M9" s="1">
        <f t="shared" si="5"/>
        <v>0.72509765625000011</v>
      </c>
      <c r="N9" s="3"/>
      <c r="P9">
        <f t="shared" si="6"/>
        <v>0</v>
      </c>
    </row>
    <row r="10" spans="1:18" ht="16" x14ac:dyDescent="0.2">
      <c r="A10" s="15" t="s">
        <v>27</v>
      </c>
      <c r="B10">
        <v>138</v>
      </c>
      <c r="C10">
        <v>0</v>
      </c>
      <c r="D10" s="7">
        <f t="shared" si="0"/>
        <v>0</v>
      </c>
      <c r="E10">
        <v>0</v>
      </c>
      <c r="F10" s="1">
        <f>F9*50</f>
        <v>32400</v>
      </c>
      <c r="G10" s="1">
        <f>G9*50</f>
        <v>500</v>
      </c>
      <c r="H10" s="1">
        <f t="shared" si="1"/>
        <v>250</v>
      </c>
      <c r="I10" s="1">
        <v>10</v>
      </c>
      <c r="J10" s="4">
        <f t="shared" si="2"/>
        <v>4918320</v>
      </c>
      <c r="K10" s="2">
        <f t="shared" si="3"/>
        <v>4803.046875</v>
      </c>
      <c r="L10" s="8">
        <f t="shared" si="4"/>
        <v>37950</v>
      </c>
      <c r="M10" s="1">
        <f t="shared" si="5"/>
        <v>37.060546875</v>
      </c>
      <c r="N10" s="3"/>
      <c r="P10">
        <f t="shared" si="6"/>
        <v>0</v>
      </c>
    </row>
    <row r="11" spans="1:18" ht="16" x14ac:dyDescent="0.2">
      <c r="A11" s="15" t="s">
        <v>28</v>
      </c>
      <c r="B11">
        <v>77</v>
      </c>
      <c r="C11">
        <v>8</v>
      </c>
      <c r="D11" s="7">
        <f t="shared" si="0"/>
        <v>9.4117647058823528E-2</v>
      </c>
      <c r="E11">
        <v>10</v>
      </c>
      <c r="F11" s="1">
        <f>F2*20</f>
        <v>160000000</v>
      </c>
      <c r="G11" s="1">
        <f>(G2+F2*0.6)*20</f>
        <v>116000000</v>
      </c>
      <c r="H11" s="1">
        <f t="shared" si="1"/>
        <v>58000000</v>
      </c>
      <c r="I11" s="1">
        <v>10</v>
      </c>
      <c r="J11" s="4">
        <f t="shared" si="2"/>
        <v>14907200000.000004</v>
      </c>
      <c r="K11" s="2">
        <f t="shared" si="3"/>
        <v>14557812.500000004</v>
      </c>
      <c r="L11" s="8">
        <f t="shared" si="4"/>
        <v>5403860000</v>
      </c>
      <c r="M11" s="1">
        <f t="shared" si="5"/>
        <v>5277207.03125</v>
      </c>
      <c r="N11" s="3"/>
      <c r="P11">
        <f t="shared" si="6"/>
        <v>0</v>
      </c>
    </row>
    <row r="12" spans="1:18" x14ac:dyDescent="0.2">
      <c r="G12" s="1"/>
      <c r="H12" s="5"/>
      <c r="I12" s="1"/>
      <c r="K12" s="2"/>
      <c r="L12" s="3"/>
      <c r="M12" s="1"/>
      <c r="N12" s="3"/>
    </row>
    <row r="13" spans="1:18" x14ac:dyDescent="0.2">
      <c r="F13" s="4"/>
      <c r="G13" s="4"/>
      <c r="K13" s="2"/>
      <c r="L13" s="3"/>
      <c r="M13" s="3"/>
      <c r="N13" s="3"/>
    </row>
    <row r="14" spans="1:18" x14ac:dyDescent="0.2">
      <c r="K14" s="2"/>
      <c r="L14" s="3"/>
      <c r="M14" s="3"/>
      <c r="N14" s="3"/>
    </row>
    <row r="15" spans="1:18" x14ac:dyDescent="0.2">
      <c r="A15" t="s">
        <v>3</v>
      </c>
      <c r="B15" t="s">
        <v>9</v>
      </c>
      <c r="C15" t="s">
        <v>10</v>
      </c>
      <c r="F15" s="6"/>
      <c r="G15" s="6"/>
      <c r="K15" s="2"/>
      <c r="L15" s="3"/>
      <c r="M15" s="3"/>
      <c r="N15" s="3"/>
    </row>
    <row r="16" spans="1:18" x14ac:dyDescent="0.2">
      <c r="D16" s="3"/>
      <c r="E16" s="3"/>
      <c r="K16" s="2"/>
      <c r="L16" s="3"/>
      <c r="M16" s="3"/>
      <c r="N16" s="3"/>
    </row>
    <row r="17" spans="4:14" x14ac:dyDescent="0.2">
      <c r="D17" s="3"/>
      <c r="E17" s="3"/>
      <c r="K17" s="2"/>
      <c r="L17" s="3"/>
      <c r="M17" s="3"/>
      <c r="N17" s="3"/>
    </row>
    <row r="18" spans="4:14" x14ac:dyDescent="0.2">
      <c r="D18" s="3"/>
      <c r="E18" s="3"/>
      <c r="K18" s="2"/>
      <c r="L18" s="3"/>
      <c r="M18" s="3"/>
      <c r="N18" s="3"/>
    </row>
    <row r="19" spans="4:14" x14ac:dyDescent="0.2">
      <c r="D19" s="3"/>
      <c r="E19" s="3"/>
      <c r="M19" t="s">
        <v>2</v>
      </c>
    </row>
    <row r="20" spans="4:14" x14ac:dyDescent="0.2">
      <c r="D20" s="3"/>
      <c r="E20" s="3"/>
    </row>
    <row r="21" spans="4:14" x14ac:dyDescent="0.2">
      <c r="D21" s="3"/>
      <c r="E21" s="3"/>
    </row>
    <row r="22" spans="4:14" x14ac:dyDescent="0.2">
      <c r="D22" s="3"/>
      <c r="E22" s="3"/>
    </row>
    <row r="23" spans="4:14" x14ac:dyDescent="0.2">
      <c r="D23" s="3"/>
      <c r="E23" s="3"/>
    </row>
    <row r="26" spans="4:14" x14ac:dyDescent="0.2">
      <c r="H26" s="3"/>
      <c r="I26" s="3"/>
    </row>
    <row r="27" spans="4:14" x14ac:dyDescent="0.2">
      <c r="H27" s="3"/>
      <c r="I27" s="3"/>
    </row>
    <row r="28" spans="4:14" x14ac:dyDescent="0.2">
      <c r="H28" s="3"/>
      <c r="I28" s="3"/>
    </row>
    <row r="29" spans="4:14" x14ac:dyDescent="0.2">
      <c r="H29" s="3"/>
      <c r="I29" s="3"/>
    </row>
    <row r="30" spans="4:14" x14ac:dyDescent="0.2">
      <c r="H30" s="3"/>
      <c r="I30" s="3"/>
    </row>
    <row r="31" spans="4:14" x14ac:dyDescent="0.2">
      <c r="H31" s="3"/>
      <c r="I31" s="3"/>
    </row>
    <row r="32" spans="4:14" x14ac:dyDescent="0.2">
      <c r="H32" s="3"/>
      <c r="I32" s="3"/>
    </row>
    <row r="33" spans="8:9" x14ac:dyDescent="0.2">
      <c r="H33" s="3"/>
      <c r="I33" s="3"/>
    </row>
    <row r="34" spans="8:9" x14ac:dyDescent="0.2">
      <c r="H34" s="3"/>
      <c r="I34" s="3"/>
    </row>
    <row r="35" spans="8:9" x14ac:dyDescent="0.2">
      <c r="H35" s="3"/>
      <c r="I35" s="3"/>
    </row>
    <row r="36" spans="8:9" x14ac:dyDescent="0.2">
      <c r="H36" s="3"/>
      <c r="I36" s="3"/>
    </row>
    <row r="37" spans="8:9" x14ac:dyDescent="0.2">
      <c r="H37" s="3"/>
      <c r="I37" s="3"/>
    </row>
    <row r="38" spans="8:9" x14ac:dyDescent="0.2">
      <c r="H38" s="3"/>
      <c r="I38" s="3"/>
    </row>
    <row r="39" spans="8:9" x14ac:dyDescent="0.2">
      <c r="H39" s="3"/>
      <c r="I3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Uprise 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2022-04-07T13:08:43Z</dcterms:modified>
</cp:coreProperties>
</file>