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A75C207-011A-43D9-81A6-EEA7C94011A1}" xr6:coauthVersionLast="47" xr6:coauthVersionMax="47" xr10:uidLastSave="{00000000-0000-0000-0000-000000000000}"/>
  <bookViews>
    <workbookView xWindow="19395" yWindow="-16320" windowWidth="29040" windowHeight="15720" firstSheet="1"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Crop!$I$749:$R$785</definedName>
    <definedName name="seeding_rate_lmu_adj" localSheetId="12">Mach!$A$47:$B$56</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charset val="1"/>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charset val="1"/>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<sst xmlns="http://schemas.openxmlformats.org/spreadsheetml/2006/main" count="7594" uniqueCount="1287">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</sst>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4" workbookViewId="0">
      <selection activeCell="J69" sqref="J69:J7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1064</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1065</v>
      </c>
      <c r="I6" s="252" t="s">
        <v>1268</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1026</v>
      </c>
      <c r="H14" s="33"/>
      <c r="I14" s="35" t="s">
        <v>1029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1256</v>
      </c>
      <c r="Q15" s="33"/>
      <c r="R15" s="33"/>
      <c r="S15" s="33"/>
      <c r="T15" s="35" t="s">
        <v>1200</v>
      </c>
      <c r="U15" s="33"/>
      <c r="V15" s="33"/>
      <c r="W15" s="17"/>
      <c r="X15" s="9"/>
      <c r="Y15" s="9"/>
      <c r="Z15" s="9"/>
    </row>
    <row r="16" spans="1:26" customFormat="1" ht="12" customHeight="1" outlineLevel="1" x14ac:dyDescent="0.35">
      <c r="A16" s="7"/>
      <c r="B16" s="8"/>
      <c r="C16" s="18"/>
      <c r="D16" s="18"/>
      <c r="E16" s="18"/>
      <c r="F16" s="27"/>
      <c r="G16" t="s">
        <v>1020</v>
      </c>
      <c r="H16" s="33" t="s">
        <v>1257</v>
      </c>
      <c r="I16" t="s">
        <v>1258</v>
      </c>
      <c r="K16" t="s">
        <v>1027</v>
      </c>
      <c r="L16" s="33" t="s">
        <v>1257</v>
      </c>
      <c r="M16" t="s">
        <v>1258</v>
      </c>
      <c r="N16" s="33"/>
      <c r="O16" t="s">
        <v>1021</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1022</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947</v>
      </c>
      <c r="H25" s="208" t="b">
        <v>1</v>
      </c>
      <c r="I25" s="208" t="b">
        <v>1</v>
      </c>
      <c r="K25" s="692" t="s">
        <v>1134</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1022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949</v>
      </c>
      <c r="H28" s="208" t="b">
        <v>1</v>
      </c>
      <c r="I28" s="208" t="b">
        <v>1</v>
      </c>
      <c r="K28" s="692" t="s">
        <v>1023</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945</v>
      </c>
      <c r="H31" s="208" t="b">
        <v>1</v>
      </c>
      <c r="I31" s="208" t="b">
        <v>1</v>
      </c>
      <c r="K31" s="693" t="s">
        <v>1024</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1025</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1134</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1023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1024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1274</v>
      </c>
      <c r="J68" s="886" t="s">
        <v>1275</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1192</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1137</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1189</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1087</v>
      </c>
      <c r="K106" s="18"/>
      <c r="L106" s="18"/>
      <c r="M106" s="24"/>
      <c r="N106" s="887" t="s">
        <v>917</v>
      </c>
      <c r="O106" s="25"/>
      <c r="P106" s="726" t="s">
        <v>916</v>
      </c>
      <c r="Q106" s="726"/>
      <c r="R106" s="726"/>
      <c r="S106" s="25"/>
      <c r="T106" s="23" t="s">
        <v>974</v>
      </c>
      <c r="U106" s="23"/>
      <c r="V106" s="726" t="s">
        <v>916</v>
      </c>
      <c r="W106" s="726"/>
      <c r="X106" s="726"/>
      <c r="Y106" s="25"/>
      <c r="Z106" s="23" t="s">
        <v>974</v>
      </c>
      <c r="AA106" s="23"/>
      <c r="AB106" s="23" t="s">
        <v>1206</v>
      </c>
      <c r="AC106" s="23"/>
      <c r="AD106" s="23"/>
      <c r="AE106" s="135" t="s">
        <v>1203</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1098</v>
      </c>
      <c r="K107" s="18"/>
      <c r="L107" s="24" t="s">
        <v>350</v>
      </c>
      <c r="M107" s="24" t="s">
        <v>352</v>
      </c>
      <c r="N107" s="888"/>
      <c r="O107" s="25"/>
      <c r="P107" s="25" t="s">
        <v>957</v>
      </c>
      <c r="Q107" s="25" t="s">
        <v>958</v>
      </c>
      <c r="R107" s="25" t="s">
        <v>914</v>
      </c>
      <c r="S107" s="25"/>
      <c r="T107" s="23"/>
      <c r="U107" s="23"/>
      <c r="V107" s="25" t="s">
        <v>957</v>
      </c>
      <c r="W107" s="25" t="s">
        <v>958</v>
      </c>
      <c r="X107" s="25" t="s">
        <v>914</v>
      </c>
      <c r="Y107" s="25"/>
      <c r="Z107" s="23"/>
      <c r="AA107" s="23"/>
      <c r="AB107" s="23" t="s">
        <v>1204</v>
      </c>
      <c r="AC107" s="23" t="s">
        <v>1205</v>
      </c>
      <c r="AD107" s="23"/>
      <c r="AE107" s="23" t="s">
        <v>1201</v>
      </c>
      <c r="AF107" s="23" t="s">
        <v>1202</v>
      </c>
      <c r="AG107" s="17"/>
      <c r="AH107" s="9"/>
      <c r="AI107" s="9"/>
      <c r="AJ107" s="9"/>
    </row>
    <row r="108" spans="1:36" customFormat="1" ht="12" customHeight="1" outlineLevel="1" x14ac:dyDescent="0.35">
      <c r="A108" s="7"/>
      <c r="B108" s="8"/>
      <c r="C108" s="18"/>
      <c r="D108" s="18"/>
      <c r="E108" s="18"/>
      <c r="F108" s="27"/>
      <c r="G108" s="208" t="b">
        <v>1</v>
      </c>
      <c r="J108" s="164" t="s">
        <v>1088</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1089</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1090</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1091</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1092</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1093</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1094</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1095</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1096</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1097</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1234</v>
      </c>
      <c r="L31" s="30"/>
      <c r="N31" t="s">
        <v>1235</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1127</v>
      </c>
      <c r="I78" s="182" t="s">
        <v>319</v>
      </c>
      <c r="J78" s="182" t="s">
        <v>316</v>
      </c>
      <c r="M78" s="183"/>
      <c r="N78" s="183" t="s">
        <v>1127</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abSelected="1" topLeftCell="B637" zoomScale="87" zoomScaleNormal="87" workbookViewId="0">
      <selection activeCell="H524" sqref="H524:K5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3" t="s">
        <v>1281</v>
      </c>
      <c r="I99" s="893"/>
      <c r="J99" s="893"/>
      <c r="K99" s="23"/>
      <c r="L99" s="23"/>
      <c r="M99" s="894" t="s">
        <v>1245</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1246</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0" t="s">
        <v>1282</v>
      </c>
      <c r="I117" s="890"/>
      <c r="J117" s="890"/>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1248</v>
      </c>
      <c r="I119" s="25" t="s">
        <v>1249</v>
      </c>
      <c r="J119" s="25"/>
      <c r="K119" s="23" t="s">
        <v>1250</v>
      </c>
      <c r="L119" s="25"/>
      <c r="M119" s="25"/>
      <c r="N119" s="25"/>
      <c r="O119" s="25" t="s">
        <v>1248</v>
      </c>
      <c r="P119" s="25" t="s">
        <v>1249</v>
      </c>
      <c r="Q119" s="25"/>
      <c r="R119" s="23" t="s">
        <v>1250</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1227</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1223</v>
      </c>
      <c r="M162" s="699" t="s">
        <v>821</v>
      </c>
      <c r="N162" t="b">
        <f>AND(COUNTIF(G163:$G$225,G162))</f>
        <v>0</v>
      </c>
      <c r="O162" s="34" t="s">
        <v>1199</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1224</v>
      </c>
      <c r="M163" s="699" t="s">
        <v>821</v>
      </c>
      <c r="N163" t="b">
        <f>AND(COUNTIF(G164:$G$225,G163))</f>
        <v>0</v>
      </c>
      <c r="O163" s="34" t="s">
        <v>1199</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1226</v>
      </c>
      <c r="L164" s="699" t="s">
        <v>78</v>
      </c>
      <c r="M164" s="699" t="s">
        <v>821</v>
      </c>
      <c r="N164" t="b">
        <f>AND(COUNTIF(G165:$G$225,G164))</f>
        <v>0</v>
      </c>
      <c r="O164" s="34" t="s">
        <v>1199</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1226</v>
      </c>
      <c r="L165" s="699" t="s">
        <v>79</v>
      </c>
      <c r="M165" s="699" t="s">
        <v>821</v>
      </c>
      <c r="N165" t="b">
        <f>AND(COUNTIF(G166:$G$225,G165))</f>
        <v>0</v>
      </c>
      <c r="O165" s="34" t="s">
        <v>1199</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1226</v>
      </c>
      <c r="L166" s="699" t="s">
        <v>152</v>
      </c>
      <c r="M166" s="699" t="s">
        <v>821</v>
      </c>
      <c r="N166" t="b">
        <f>AND(COUNTIF(G167:$G$225,G166))</f>
        <v>0</v>
      </c>
      <c r="O166" s="34" t="s">
        <v>1199</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1199</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1199</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1199</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1199</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1190</v>
      </c>
      <c r="I171" s="699" t="s">
        <v>1190</v>
      </c>
      <c r="J171" s="699" t="s">
        <v>1190</v>
      </c>
      <c r="K171" s="699" t="s">
        <v>1190</v>
      </c>
      <c r="L171" s="699" t="s">
        <v>1190</v>
      </c>
      <c r="M171" s="700" t="s">
        <v>1134</v>
      </c>
      <c r="N171" t="b">
        <f>AND(COUNTIF(G172:$G$225,G171))</f>
        <v>0</v>
      </c>
      <c r="O171" s="34" t="s">
        <v>1191</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1264</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1264</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1264</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1264</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1264</v>
      </c>
      <c r="Q176" s="252" t="b">
        <v>1</v>
      </c>
      <c r="AX176" s="17"/>
      <c r="AY176" s="9"/>
      <c r="AZ176" s="9"/>
      <c r="BA176" s="9"/>
    </row>
    <row r="177" spans="1:53" ht="14.5" outlineLevel="1" x14ac:dyDescent="0.35">
      <c r="A177" s="7"/>
      <c r="B177" s="8"/>
      <c r="C177" s="18"/>
      <c r="D177" s="18"/>
      <c r="E177" s="18"/>
      <c r="F177" s="27"/>
      <c r="G177" t="str">
        <f t="shared" si="20"/>
        <v>YAAA2Nw</v>
      </c>
      <c r="H177" s="699" t="s">
        <v>353</v>
      </c>
      <c r="I177" s="699" t="s">
        <v>23</v>
      </c>
      <c r="J177" s="699" t="s">
        <v>23</v>
      </c>
      <c r="K177" s="699" t="s">
        <v>1227</v>
      </c>
      <c r="L177" s="699" t="s">
        <v>78</v>
      </c>
      <c r="M177" s="700" t="s">
        <v>65</v>
      </c>
      <c r="N177" t="b">
        <f>AND(COUNTIF(G178:$G$225,G177))</f>
        <v>0</v>
      </c>
      <c r="O177" s="34" t="s">
        <v>1264</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353</v>
      </c>
      <c r="I178" s="699" t="s">
        <v>23</v>
      </c>
      <c r="J178" s="699" t="s">
        <v>23</v>
      </c>
      <c r="K178" s="699" t="s">
        <v>1227</v>
      </c>
      <c r="L178" s="699" t="s">
        <v>78</v>
      </c>
      <c r="M178" s="700" t="s">
        <v>945</v>
      </c>
      <c r="N178" t="b">
        <f>AND(COUNTIF(G179:$G$225,G178))</f>
        <v>0</v>
      </c>
      <c r="O178" s="34" t="s">
        <v>1264</v>
      </c>
      <c r="Q178" s="252" t="b">
        <v>1</v>
      </c>
      <c r="AX178" s="17"/>
      <c r="AY178" s="9"/>
      <c r="AZ178" s="9"/>
      <c r="BA178" s="9"/>
    </row>
    <row r="179" spans="1:53" ht="14.5" outlineLevel="1" x14ac:dyDescent="0.35">
      <c r="A179" s="7"/>
      <c r="B179" s="8"/>
      <c r="C179" s="18"/>
      <c r="D179" s="18"/>
      <c r="E179" s="18"/>
      <c r="F179" s="27"/>
      <c r="G179" t="str">
        <f t="shared" si="20"/>
        <v>YYAA2A1z</v>
      </c>
      <c r="H179" s="699" t="s">
        <v>353</v>
      </c>
      <c r="I179" s="699" t="s">
        <v>353</v>
      </c>
      <c r="J179" s="699" t="s">
        <v>23</v>
      </c>
      <c r="K179" s="699" t="s">
        <v>1227</v>
      </c>
      <c r="L179" s="699" t="s">
        <v>223</v>
      </c>
      <c r="M179" s="700" t="s">
        <v>73</v>
      </c>
      <c r="N179" t="b">
        <f>AND(COUNTIF(G180:$G$225,G179))</f>
        <v>0</v>
      </c>
      <c r="O179" s="34" t="s">
        <v>1264</v>
      </c>
      <c r="Q179" s="252" t="b">
        <v>1</v>
      </c>
      <c r="AX179" s="17"/>
      <c r="AY179" s="9"/>
      <c r="AZ179" s="9"/>
      <c r="BA179" s="9"/>
    </row>
    <row r="180" spans="1:53" ht="14.5" outlineLevel="1" x14ac:dyDescent="0.35">
      <c r="A180" s="7"/>
      <c r="B180" s="8"/>
      <c r="C180" s="18"/>
      <c r="D180" s="18"/>
      <c r="E180" s="18"/>
      <c r="F180" s="27"/>
      <c r="G180" t="str">
        <f t="shared" si="20"/>
        <v>YYBA2A1a</v>
      </c>
      <c r="H180" s="699" t="s">
        <v>353</v>
      </c>
      <c r="I180" s="699" t="s">
        <v>353</v>
      </c>
      <c r="J180" s="699" t="s">
        <v>14</v>
      </c>
      <c r="K180" s="699" t="s">
        <v>1227</v>
      </c>
      <c r="L180" s="699" t="s">
        <v>223</v>
      </c>
      <c r="M180" s="700" t="s">
        <v>71</v>
      </c>
      <c r="N180" t="b">
        <f>AND(COUNTIF(G181:$G$225,G180))</f>
        <v>0</v>
      </c>
      <c r="O180" s="34" t="s">
        <v>1264</v>
      </c>
      <c r="P180" s="34" t="s">
        <v>1267</v>
      </c>
      <c r="Q180" s="252" t="b">
        <v>1</v>
      </c>
      <c r="AX180" s="17"/>
      <c r="AY180" s="9"/>
      <c r="AZ180" s="9"/>
      <c r="BA180" s="9"/>
    </row>
    <row r="181" spans="1:53" ht="14.5" outlineLevel="1" x14ac:dyDescent="0.3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1264</v>
      </c>
      <c r="Q181" s="252" t="b">
        <v>1</v>
      </c>
      <c r="AX181" s="17"/>
      <c r="AY181" s="9"/>
      <c r="AZ181" s="9"/>
      <c r="BA181" s="9"/>
    </row>
    <row r="182" spans="1:53" ht="14.5" outlineLevel="1" x14ac:dyDescent="0.3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1264</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1266</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1266</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1227</v>
      </c>
      <c r="L185" s="699" t="s">
        <v>78</v>
      </c>
      <c r="M185" s="700" t="s">
        <v>68</v>
      </c>
      <c r="N185" t="b">
        <f>AND(COUNTIF(G186:$G$225,G185))</f>
        <v>0</v>
      </c>
      <c r="O185" s="34" t="s">
        <v>1266</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1227</v>
      </c>
      <c r="L186" s="699" t="s">
        <v>78</v>
      </c>
      <c r="M186" s="700" t="s">
        <v>946</v>
      </c>
      <c r="N186" t="b">
        <f>AND(COUNTIF(G187:$G$225,G186))</f>
        <v>0</v>
      </c>
      <c r="O186" s="34" t="s">
        <v>1266</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1227</v>
      </c>
      <c r="L187" s="699" t="s">
        <v>223</v>
      </c>
      <c r="M187" s="700" t="s">
        <v>73</v>
      </c>
      <c r="N187" t="b">
        <f>AND(COUNTIF(G188:$G$225,G187))</f>
        <v>0</v>
      </c>
      <c r="O187" s="34" t="s">
        <v>1266</v>
      </c>
      <c r="P187" s="34" t="s">
        <v>1267</v>
      </c>
      <c r="Q187" s="252" t="b">
        <v>1</v>
      </c>
      <c r="AX187" s="17"/>
      <c r="AY187" s="9"/>
      <c r="AZ187" s="9"/>
      <c r="BA187" s="9"/>
    </row>
    <row r="188" spans="1:53" ht="14.5" outlineLevel="1" x14ac:dyDescent="0.35">
      <c r="A188" s="7"/>
      <c r="B188" s="8"/>
      <c r="C188" s="18"/>
      <c r="D188" s="18"/>
      <c r="E188" s="18"/>
      <c r="F188" s="27"/>
      <c r="G188" t="str">
        <f t="shared" si="20"/>
        <v>YAAA2A1a</v>
      </c>
      <c r="H188" s="699" t="s">
        <v>353</v>
      </c>
      <c r="I188" s="699" t="s">
        <v>23</v>
      </c>
      <c r="J188" s="699" t="s">
        <v>23</v>
      </c>
      <c r="K188" s="699" t="s">
        <v>1227</v>
      </c>
      <c r="L188" s="699" t="s">
        <v>223</v>
      </c>
      <c r="M188" s="700" t="s">
        <v>71</v>
      </c>
      <c r="N188" t="b">
        <f>AND(COUNTIF(G189:$G$225,G188))</f>
        <v>0</v>
      </c>
      <c r="O188" s="34" t="s">
        <v>1266</v>
      </c>
      <c r="P188" s="34" t="s">
        <v>1267</v>
      </c>
      <c r="Q188" s="252" t="b">
        <v>1</v>
      </c>
      <c r="AX188" s="17"/>
      <c r="AY188" s="9"/>
      <c r="AZ188" s="9"/>
      <c r="BA188" s="9"/>
    </row>
    <row r="189" spans="1:53" ht="14.5" outlineLevel="1" x14ac:dyDescent="0.35">
      <c r="A189" s="7"/>
      <c r="B189" s="8"/>
      <c r="C189" s="18"/>
      <c r="D189" s="18"/>
      <c r="E189" s="18"/>
      <c r="F189" s="27"/>
      <c r="G189" t="str">
        <f t="shared" si="20"/>
        <v>YYAA2A1a</v>
      </c>
      <c r="H189" s="699" t="s">
        <v>353</v>
      </c>
      <c r="I189" s="699" t="s">
        <v>353</v>
      </c>
      <c r="J189" s="699" t="s">
        <v>23</v>
      </c>
      <c r="K189" s="699" t="s">
        <v>1227</v>
      </c>
      <c r="L189" s="699" t="s">
        <v>223</v>
      </c>
      <c r="M189" s="700" t="s">
        <v>71</v>
      </c>
      <c r="N189" t="b">
        <f>AND(COUNTIF(G190:$G$225,G189))</f>
        <v>0</v>
      </c>
      <c r="O189" s="34" t="s">
        <v>1266</v>
      </c>
      <c r="P189" s="34" t="s">
        <v>1267</v>
      </c>
      <c r="Q189" s="252" t="b">
        <v>1</v>
      </c>
      <c r="AX189" s="17"/>
      <c r="AY189" s="9"/>
      <c r="AZ189" s="9"/>
      <c r="BA189" s="9"/>
    </row>
    <row r="190" spans="1:53" ht="14.5" outlineLevel="1" x14ac:dyDescent="0.35">
      <c r="A190" s="7"/>
      <c r="B190" s="8"/>
      <c r="C190" s="18"/>
      <c r="D190" s="18"/>
      <c r="E190" s="18"/>
      <c r="F190" s="27"/>
      <c r="G190" t="str">
        <f t="shared" si="20"/>
        <v>YYOA2A1a</v>
      </c>
      <c r="H190" s="699" t="s">
        <v>353</v>
      </c>
      <c r="I190" s="699" t="s">
        <v>353</v>
      </c>
      <c r="J190" s="699" t="s">
        <v>12</v>
      </c>
      <c r="K190" s="699" t="s">
        <v>1227</v>
      </c>
      <c r="L190" s="699" t="s">
        <v>223</v>
      </c>
      <c r="M190" s="700" t="s">
        <v>71</v>
      </c>
      <c r="N190" t="b">
        <f>AND(COUNTIF(G191:$G$225,G190))</f>
        <v>0</v>
      </c>
      <c r="O190" s="34" t="s">
        <v>1266</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1266</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1266</v>
      </c>
      <c r="Q192" s="252" t="b">
        <v>1</v>
      </c>
      <c r="AX192" s="17"/>
      <c r="AY192" s="9"/>
      <c r="AZ192" s="9"/>
      <c r="BA192" s="9"/>
    </row>
    <row r="193" spans="1:53" ht="14.5" outlineLevel="1" x14ac:dyDescent="0.35">
      <c r="A193" s="7"/>
      <c r="B193" s="8"/>
      <c r="C193" s="18"/>
      <c r="D193" s="18"/>
      <c r="E193" s="18"/>
      <c r="F193" s="27"/>
      <c r="G193" t="str">
        <f t="shared" si="17"/>
        <v>YABA2Ba</v>
      </c>
      <c r="H193" s="699" t="s">
        <v>353</v>
      </c>
      <c r="I193" s="699" t="s">
        <v>23</v>
      </c>
      <c r="J193" s="699" t="s">
        <v>14</v>
      </c>
      <c r="K193" s="699" t="s">
        <v>1227</v>
      </c>
      <c r="L193" s="699" t="s">
        <v>14</v>
      </c>
      <c r="M193" s="700" t="s">
        <v>71</v>
      </c>
      <c r="N193" t="b">
        <f>AND(COUNTIF(G194:$G$225,G193))</f>
        <v>0</v>
      </c>
      <c r="O193" s="34" t="s">
        <v>355</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353</v>
      </c>
      <c r="I195" s="699" t="s">
        <v>23</v>
      </c>
      <c r="J195" s="699" t="s">
        <v>12</v>
      </c>
      <c r="K195" s="699" t="s">
        <v>1227</v>
      </c>
      <c r="L195" s="699" t="s">
        <v>152</v>
      </c>
      <c r="M195" s="700" t="s">
        <v>71</v>
      </c>
      <c r="N195" t="b">
        <f>AND(COUNTIF(G196:$G$225,G195))</f>
        <v>0</v>
      </c>
      <c r="O195" s="34" t="s">
        <v>943</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4.5" outlineLevel="1" x14ac:dyDescent="0.3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4.5" outlineLevel="1" x14ac:dyDescent="0.3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4.5" outlineLevel="1" x14ac:dyDescent="0.3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1265</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1265</v>
      </c>
      <c r="Q204" s="252" t="b">
        <v>1</v>
      </c>
      <c r="AX204" s="17"/>
      <c r="AY204" s="9"/>
      <c r="AZ204" s="9"/>
      <c r="BA204" s="9"/>
    </row>
    <row r="205" spans="1:53" ht="14.5" outlineLevel="1" x14ac:dyDescent="0.3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1265</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1265</v>
      </c>
      <c r="Q206" s="252" t="b">
        <v>1</v>
      </c>
      <c r="AX206" s="17"/>
      <c r="AY206" s="9"/>
      <c r="AZ206" s="9"/>
      <c r="BA206" s="9"/>
    </row>
    <row r="207" spans="1:53" ht="14.5" outlineLevel="1" x14ac:dyDescent="0.3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4.5" outlineLevel="1" x14ac:dyDescent="0.3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1086</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1086</v>
      </c>
      <c r="Q210" s="252" t="b">
        <v>1</v>
      </c>
      <c r="AX210" s="17"/>
      <c r="AY210" s="9"/>
      <c r="AZ210" s="9"/>
      <c r="BA210" s="9"/>
    </row>
    <row r="211" spans="1:53" ht="14.5" outlineLevel="1" x14ac:dyDescent="0.3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1227</v>
      </c>
      <c r="L213" s="699" t="s">
        <v>78</v>
      </c>
      <c r="M213" s="699" t="s">
        <v>65</v>
      </c>
      <c r="N213" t="b">
        <f>AND(COUNTIF(G214:$G$225,G213))</f>
        <v>0</v>
      </c>
      <c r="O213" s="34" t="s">
        <v>1267</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1227</v>
      </c>
      <c r="L214" s="699" t="s">
        <v>78</v>
      </c>
      <c r="M214" s="699" t="s">
        <v>945</v>
      </c>
      <c r="N214" t="b">
        <f>AND(COUNTIF(G215:$G$225,G214))</f>
        <v>0</v>
      </c>
      <c r="O214" s="34" t="s">
        <v>1267</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1267</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1267</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1267</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1267</v>
      </c>
      <c r="Q218" s="252" t="b">
        <v>1</v>
      </c>
      <c r="AX218" s="17"/>
      <c r="AY218" s="9"/>
      <c r="AZ218" s="9"/>
      <c r="BA218" s="9"/>
    </row>
    <row r="219" spans="1:53" ht="14.5" outlineLevel="1" x14ac:dyDescent="0.3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1086</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1086</v>
      </c>
      <c r="Q220" s="252" t="b">
        <v>1</v>
      </c>
      <c r="AX220" s="17"/>
      <c r="AY220" s="9"/>
      <c r="AZ220" s="9"/>
      <c r="BA220" s="9"/>
    </row>
    <row r="221" spans="1:53" ht="14.5" outlineLevel="1" x14ac:dyDescent="0.3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1086</v>
      </c>
      <c r="Q221" s="252" t="b">
        <v>1</v>
      </c>
      <c r="AX221" s="17"/>
      <c r="AY221" s="9"/>
      <c r="AZ221" s="9"/>
      <c r="BA221" s="9"/>
    </row>
    <row r="222" spans="1:53" ht="14.5" outlineLevel="1" x14ac:dyDescent="0.3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1086</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1086</v>
      </c>
      <c r="Q223" s="252" t="b">
        <v>1</v>
      </c>
      <c r="AX223" s="17"/>
      <c r="AY223" s="9"/>
      <c r="AZ223" s="9"/>
      <c r="BA223" s="9"/>
    </row>
    <row r="224" spans="1:53" ht="14.5" outlineLevel="1" x14ac:dyDescent="0.3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1086</v>
      </c>
      <c r="Q224" s="252" t="b">
        <v>1</v>
      </c>
      <c r="AX224" s="17"/>
      <c r="AY224" s="9"/>
      <c r="AZ224" s="9"/>
      <c r="BA224" s="9"/>
    </row>
    <row r="225" spans="1:53" ht="14.5" outlineLevel="1" x14ac:dyDescent="0.3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1086</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1036</v>
      </c>
      <c r="I228" s="27" t="s">
        <v>1114</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1069</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1115</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802</v>
      </c>
      <c r="H306" t="s">
        <v>1068</v>
      </c>
      <c r="I306" t="s">
        <v>1051</v>
      </c>
      <c r="J306" t="s">
        <v>1068</v>
      </c>
      <c r="K306" t="s">
        <v>1051</v>
      </c>
      <c r="L306" t="s">
        <v>1068</v>
      </c>
      <c r="M306" t="s">
        <v>1051</v>
      </c>
      <c r="N306" t="s">
        <v>1068</v>
      </c>
      <c r="O306" t="s">
        <v>1051</v>
      </c>
      <c r="P306" t="s">
        <v>1068</v>
      </c>
      <c r="Q306" t="s">
        <v>1051</v>
      </c>
      <c r="R306" t="s">
        <v>1068</v>
      </c>
      <c r="S306" t="s">
        <v>1051</v>
      </c>
      <c r="T306" t="s">
        <v>1068</v>
      </c>
      <c r="U306" t="s">
        <v>1051</v>
      </c>
      <c r="V306" t="s">
        <v>1068</v>
      </c>
      <c r="W306" t="s">
        <v>1051</v>
      </c>
      <c r="X306" t="s">
        <v>1068</v>
      </c>
      <c r="Y306" t="s">
        <v>1051</v>
      </c>
      <c r="Z306" t="s">
        <v>1068</v>
      </c>
      <c r="AA306" t="s">
        <v>1051</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800</v>
      </c>
      <c r="I373" t="s">
        <v>1116</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1110</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1111</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1112</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1051</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4.5" outlineLevel="1" x14ac:dyDescent="0.35">
      <c r="A380" s="7"/>
      <c r="B380" s="8"/>
      <c r="C380" s="18"/>
      <c r="D380" s="18"/>
      <c r="E380" s="18"/>
      <c r="F380" s="27"/>
      <c r="G380" s="27" t="s">
        <v>802</v>
      </c>
      <c r="H380" t="s">
        <v>1110</v>
      </c>
      <c r="I380" t="s">
        <v>1111</v>
      </c>
      <c r="J380" t="s">
        <v>1112</v>
      </c>
      <c r="K380" t="s">
        <v>1051</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1282</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1116</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4.5" outlineLevel="1" x14ac:dyDescent="0.35">
      <c r="A452" s="7"/>
      <c r="B452" s="8"/>
      <c r="C452" s="18"/>
      <c r="D452" s="18"/>
      <c r="E452" s="18"/>
      <c r="F452" s="27"/>
      <c r="G452" s="27" t="s">
        <v>60</v>
      </c>
      <c r="H452" t="s">
        <v>766</v>
      </c>
      <c r="I452" t="s">
        <v>1251</v>
      </c>
      <c r="J452" t="s">
        <v>1252</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4.5" outlineLevel="1" x14ac:dyDescent="0.3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4.5" outlineLevel="1" x14ac:dyDescent="0.3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4.5" outlineLevel="1" x14ac:dyDescent="0.3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4.5" outlineLevel="1" x14ac:dyDescent="0.3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4.5" outlineLevel="1" x14ac:dyDescent="0.3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4.5" outlineLevel="1" x14ac:dyDescent="0.3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4.5" outlineLevel="1" x14ac:dyDescent="0.3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4.5" outlineLevel="1" x14ac:dyDescent="0.3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4.5" outlineLevel="1" x14ac:dyDescent="0.3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4.5" outlineLevel="1" x14ac:dyDescent="0.3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4.5" outlineLevel="1" x14ac:dyDescent="0.3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4.5" outlineLevel="1" x14ac:dyDescent="0.3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4.5" outlineLevel="1" x14ac:dyDescent="0.3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4.5" outlineLevel="1" x14ac:dyDescent="0.3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4.5" outlineLevel="1" x14ac:dyDescent="0.3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4.5" outlineLevel="1" x14ac:dyDescent="0.3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4.5" outlineLevel="1" x14ac:dyDescent="0.3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4.5" outlineLevel="1" x14ac:dyDescent="0.3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4.5" outlineLevel="1" x14ac:dyDescent="0.3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4.5" outlineLevel="1" x14ac:dyDescent="0.3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4.5" outlineLevel="1" x14ac:dyDescent="0.3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4.5" outlineLevel="1" x14ac:dyDescent="0.3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4.5" outlineLevel="1" x14ac:dyDescent="0.3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4.5" outlineLevel="1" x14ac:dyDescent="0.3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1116</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4.5" outlineLevel="1" x14ac:dyDescent="0.35">
      <c r="A524" s="7"/>
      <c r="B524" s="8"/>
      <c r="C524" s="18"/>
      <c r="D524" s="18"/>
      <c r="E524" s="18"/>
      <c r="F524" s="27"/>
      <c r="G524" s="27" t="s">
        <v>804</v>
      </c>
      <c r="H524" t="s">
        <v>766</v>
      </c>
      <c r="I524" t="s">
        <v>1251</v>
      </c>
      <c r="J524" t="s">
        <v>1252</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25"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1192</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25"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1192</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25"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1283</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1247</v>
      </c>
      <c r="H667" s="18" t="s">
        <v>1284</v>
      </c>
      <c r="I667" s="18" t="s">
        <v>107</v>
      </c>
      <c r="J667" s="18" t="s">
        <v>108</v>
      </c>
      <c r="K667" s="18" t="s">
        <v>1285</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2" t="s">
        <v>347</v>
      </c>
      <c r="H670" s="202" t="s">
        <v>1251</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1286</v>
      </c>
      <c r="H671" s="203" t="s">
        <v>1252</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1113</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1248</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1249</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25"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1192</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25"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1192</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1066</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25"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1067</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1070</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25"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9"/>
      <c r="I748" s="18"/>
      <c r="J748" s="891" t="s">
        <v>1046</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9"/>
      <c r="I749" s="18"/>
      <c r="J749" s="24" t="s">
        <v>383</v>
      </c>
      <c r="K749" s="24" t="s">
        <v>56</v>
      </c>
      <c r="L749" s="24" t="s">
        <v>57</v>
      </c>
      <c r="M749" s="24" t="s">
        <v>58</v>
      </c>
      <c r="N749" s="24" t="s">
        <v>59</v>
      </c>
      <c r="O749" s="24" t="s">
        <v>880</v>
      </c>
      <c r="P749" s="24" t="s">
        <v>881</v>
      </c>
      <c r="Q749" s="24" t="s">
        <v>882</v>
      </c>
      <c r="R749" s="24" t="s">
        <v>1192</v>
      </c>
      <c r="S749" s="24"/>
      <c r="T749" s="135" t="s">
        <v>1028</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25"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1273</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25"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25"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1192</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1122</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3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1193</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1131</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1132</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1133</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334</v>
      </c>
      <c r="H17" s="38"/>
      <c r="I17" s="38"/>
      <c r="J17" s="786" t="s">
        <v>1134</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1135</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1136</v>
      </c>
      <c r="K31" s="24" t="s">
        <v>1137</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1138</v>
      </c>
      <c r="H34" s="38"/>
      <c r="I34" s="787" t="s">
        <v>1139</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1140</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1141</v>
      </c>
      <c r="H36" s="38"/>
      <c r="I36" s="787" t="s">
        <v>1142</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1143</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1144</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1145</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1146</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1147</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1148</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1149</v>
      </c>
      <c r="J52" s="591" t="s">
        <v>1150</v>
      </c>
      <c r="K52" s="102" t="s">
        <v>1151</v>
      </c>
      <c r="L52" s="24"/>
      <c r="M52" s="18" t="s">
        <v>1152</v>
      </c>
      <c r="N52" s="18"/>
      <c r="O52" s="24"/>
      <c r="P52" s="23" t="s">
        <v>1153</v>
      </c>
      <c r="Q52" s="24"/>
      <c r="R52" s="18" t="s">
        <v>1154</v>
      </c>
      <c r="S52" s="24"/>
      <c r="T52" s="880" t="s">
        <v>1271</v>
      </c>
      <c r="U52" s="23"/>
      <c r="V52" s="23"/>
      <c r="W52" s="17"/>
      <c r="X52" s="9"/>
    </row>
    <row r="53" spans="1:24" ht="12.9" customHeight="1" x14ac:dyDescent="0.35">
      <c r="A53" s="7"/>
      <c r="B53" s="8"/>
      <c r="C53" s="18"/>
      <c r="D53" s="18"/>
      <c r="E53" s="18"/>
      <c r="F53" s="18"/>
      <c r="G53" s="18"/>
      <c r="H53" s="18"/>
      <c r="I53" s="24" t="s">
        <v>1155</v>
      </c>
      <c r="J53" s="24" t="s">
        <v>1156</v>
      </c>
      <c r="K53" s="24" t="s">
        <v>1157</v>
      </c>
      <c r="L53" s="24"/>
      <c r="M53" s="18" t="s">
        <v>1158</v>
      </c>
      <c r="N53" s="18" t="s">
        <v>1159</v>
      </c>
      <c r="O53" s="24"/>
      <c r="P53" s="23" t="s">
        <v>1160</v>
      </c>
      <c r="Q53" s="24"/>
      <c r="R53" s="18" t="s">
        <v>1161</v>
      </c>
      <c r="S53" s="24"/>
      <c r="T53" s="880" t="s">
        <v>1272</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1162</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1163</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1164</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1165</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1166</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1167</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1168</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1169</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1170</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1171</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1172</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1192</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1173</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1174</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1175</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1176</v>
      </c>
      <c r="J188" s="24" t="s">
        <v>1177</v>
      </c>
      <c r="K188" s="24" t="s">
        <v>1178</v>
      </c>
      <c r="L188" s="24" t="s">
        <v>1179</v>
      </c>
      <c r="M188" s="24" t="s">
        <v>1180</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1181</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1182</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1183</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1184</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1185</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1075</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1076</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1074</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1121</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1121</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1121</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1121</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766</v>
      </c>
      <c r="H95" s="895"/>
      <c r="I95" s="895"/>
      <c r="J95" s="895"/>
      <c r="K95" s="895" t="s">
        <v>767</v>
      </c>
      <c r="L95" s="895"/>
      <c r="M95" s="895" t="s">
        <v>768</v>
      </c>
      <c r="N95" s="895"/>
      <c r="O95" s="18"/>
      <c r="P95" s="23"/>
      <c r="Q95" s="23"/>
      <c r="R95" s="23"/>
      <c r="S95" s="23"/>
      <c r="T95" s="23"/>
      <c r="U95" s="18" t="s">
        <v>1120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1129</v>
      </c>
      <c r="R112" s="3"/>
      <c r="S112" s="3"/>
      <c r="T112" s="3" t="s">
        <v>1101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1244</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1062</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25"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1259</v>
      </c>
      <c r="I55" s="93"/>
      <c r="J55" s="91"/>
      <c r="K55" s="223" t="s">
        <v>1072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125</v>
      </c>
      <c r="I56" s="93"/>
      <c r="J56" s="91"/>
      <c r="K56" s="223" t="s">
        <v>1071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128</v>
      </c>
      <c r="I58" s="93"/>
      <c r="J58" s="91"/>
      <c r="K58" s="224" t="s">
        <v>1073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6" t="s">
        <v>1260</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25"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1212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818</v>
      </c>
      <c r="H81" s="94"/>
      <c r="I81" s="94"/>
      <c r="J81" s="101">
        <v>4.0000000000000001E-3</v>
      </c>
      <c r="K81" s="94" t="s">
        <v>1077</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1186</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1187</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1193</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1188</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1197</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1193</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1123</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1123</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1123</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1123</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1193</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25"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1126</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151</v>
      </c>
      <c r="I184" s="120" t="s">
        <v>151</v>
      </c>
      <c r="J184" s="120" t="s">
        <v>151</v>
      </c>
      <c r="K184" s="120" t="s">
        <v>151</v>
      </c>
      <c r="L184" s="120" t="s">
        <v>1223</v>
      </c>
      <c r="M184" s="120" t="s">
        <v>1225</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151</v>
      </c>
      <c r="I185" s="120" t="s">
        <v>151</v>
      </c>
      <c r="J185" s="120" t="s">
        <v>151</v>
      </c>
      <c r="K185" s="120" t="s">
        <v>151</v>
      </c>
      <c r="L185" s="120" t="s">
        <v>1224</v>
      </c>
      <c r="M185" s="120" t="s">
        <v>1225</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151</v>
      </c>
      <c r="I186" s="120" t="s">
        <v>151</v>
      </c>
      <c r="J186" s="120" t="s">
        <v>151</v>
      </c>
      <c r="K186" s="120" t="s">
        <v>1226</v>
      </c>
      <c r="L186" s="120" t="s">
        <v>78</v>
      </c>
      <c r="M186" s="120" t="s">
        <v>1225</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151</v>
      </c>
      <c r="I187" s="120" t="s">
        <v>151</v>
      </c>
      <c r="J187" s="120" t="s">
        <v>151</v>
      </c>
      <c r="K187" s="120" t="s">
        <v>1226</v>
      </c>
      <c r="L187" s="120" t="s">
        <v>79</v>
      </c>
      <c r="M187" s="120" t="s">
        <v>1225</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151</v>
      </c>
      <c r="I188" s="120" t="s">
        <v>151</v>
      </c>
      <c r="J188" s="120" t="s">
        <v>151</v>
      </c>
      <c r="K188" s="120" t="s">
        <v>1226</v>
      </c>
      <c r="L188" s="120" t="s">
        <v>152</v>
      </c>
      <c r="M188" s="120" t="s">
        <v>1225</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151</v>
      </c>
      <c r="I189" s="120" t="s">
        <v>151</v>
      </c>
      <c r="J189" s="120" t="s">
        <v>151</v>
      </c>
      <c r="K189" s="120" t="s">
        <v>224</v>
      </c>
      <c r="L189" s="120" t="s">
        <v>78</v>
      </c>
      <c r="M189" s="120" t="s">
        <v>1225</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151</v>
      </c>
      <c r="I190" s="120" t="s">
        <v>151</v>
      </c>
      <c r="J190" s="120" t="s">
        <v>151</v>
      </c>
      <c r="K190" s="120" t="s">
        <v>224</v>
      </c>
      <c r="L190" s="120" t="s">
        <v>79</v>
      </c>
      <c r="M190" s="120" t="s">
        <v>1225</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151</v>
      </c>
      <c r="I191" s="120" t="s">
        <v>151</v>
      </c>
      <c r="J191" s="120" t="s">
        <v>151</v>
      </c>
      <c r="K191" s="120" t="s">
        <v>224</v>
      </c>
      <c r="L191" s="120" t="s">
        <v>80</v>
      </c>
      <c r="M191" s="120" t="s">
        <v>1225</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151</v>
      </c>
      <c r="I192" s="120" t="s">
        <v>151</v>
      </c>
      <c r="J192" s="120" t="s">
        <v>151</v>
      </c>
      <c r="K192" s="120" t="s">
        <v>224</v>
      </c>
      <c r="L192" s="120" t="s">
        <v>152</v>
      </c>
      <c r="M192" s="120" t="s">
        <v>1225</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1099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1193</v>
      </c>
      <c r="T206" s="24"/>
      <c r="U206" s="24"/>
      <c r="V206" s="24" t="s">
        <v>374</v>
      </c>
      <c r="W206" s="24" t="s">
        <v>375</v>
      </c>
      <c r="X206" s="24" t="s">
        <v>377</v>
      </c>
      <c r="Y206" s="24" t="s">
        <v>378</v>
      </c>
      <c r="Z206" s="24" t="s">
        <v>379</v>
      </c>
      <c r="AA206" s="24" t="s">
        <v>381</v>
      </c>
      <c r="AB206" s="24" t="s">
        <v>883</v>
      </c>
      <c r="AC206" s="24" t="s">
        <v>884</v>
      </c>
      <c r="AD206" s="24" t="s">
        <v>1193</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1099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1193</v>
      </c>
      <c r="T320" s="24"/>
      <c r="U320" s="24"/>
      <c r="V320" s="24" t="s">
        <v>374</v>
      </c>
      <c r="W320" s="24" t="s">
        <v>375</v>
      </c>
      <c r="X320" s="24" t="s">
        <v>377</v>
      </c>
      <c r="Y320" s="24" t="s">
        <v>378</v>
      </c>
      <c r="Z320" s="24" t="s">
        <v>379</v>
      </c>
      <c r="AA320" s="24" t="s">
        <v>381</v>
      </c>
      <c r="AB320" s="24" t="s">
        <v>883</v>
      </c>
      <c r="AC320" s="24" t="s">
        <v>884</v>
      </c>
      <c r="AD320" s="24" t="s">
        <v>1193</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1207</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1192</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1078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9" t="s">
        <v>1081</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1079</v>
      </c>
      <c r="J608" s="89"/>
      <c r="K608" s="89"/>
      <c r="L608" s="89" t="s">
        <v>1100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1269</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25"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1192</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1192</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 customHeight="1" outlineLevel="1" x14ac:dyDescent="0.35">
      <c r="A72" s="7"/>
      <c r="B72" s="8"/>
      <c r="C72" s="18"/>
      <c r="D72" s="18"/>
      <c r="E72" s="18"/>
      <c r="F72" s="586" t="s">
        <v>94</v>
      </c>
      <c r="G72" s="24" t="s">
        <v>1128</v>
      </c>
      <c r="H72" s="149" t="s">
        <v>259</v>
      </c>
      <c r="I72" s="23"/>
      <c r="J72" s="24" t="s">
        <v>94</v>
      </c>
      <c r="K72" s="24" t="s">
        <v>1128</v>
      </c>
      <c r="L72" s="24" t="s">
        <v>259</v>
      </c>
      <c r="M72" s="23"/>
      <c r="N72" s="24" t="s">
        <v>94</v>
      </c>
      <c r="O72" s="24" t="s">
        <v>1128</v>
      </c>
      <c r="P72" s="24" t="s">
        <v>259</v>
      </c>
      <c r="Q72" s="23"/>
      <c r="R72" s="24" t="s">
        <v>94</v>
      </c>
      <c r="S72" s="24" t="s">
        <v>1128</v>
      </c>
      <c r="T72" s="24" t="s">
        <v>259</v>
      </c>
      <c r="U72" s="23"/>
      <c r="V72" s="586" t="s">
        <v>259</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1128</v>
      </c>
      <c r="L100" s="24" t="s">
        <v>259</v>
      </c>
      <c r="M100" s="24"/>
      <c r="N100" s="24" t="s">
        <v>94</v>
      </c>
      <c r="O100" s="24" t="s">
        <v>1128</v>
      </c>
      <c r="P100" s="24" t="s">
        <v>259</v>
      </c>
      <c r="Q100" s="24"/>
      <c r="R100" s="24" t="s">
        <v>94</v>
      </c>
      <c r="S100" s="24" t="s">
        <v>1128</v>
      </c>
      <c r="T100" s="24" t="s">
        <v>259</v>
      </c>
      <c r="U100" s="24"/>
      <c r="V100" s="24" t="s">
        <v>94</v>
      </c>
      <c r="W100" s="24" t="s">
        <v>1128</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1244</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1062</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25"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1208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1259</v>
      </c>
      <c r="I54" s="93"/>
      <c r="J54" s="91"/>
      <c r="K54" s="223" t="s">
        <v>1072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125</v>
      </c>
      <c r="I55" s="93"/>
      <c r="J55" s="91"/>
      <c r="K55" s="223" t="s">
        <v>1071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128</v>
      </c>
      <c r="I57" s="93"/>
      <c r="J57" s="91"/>
      <c r="K57" s="224" t="s">
        <v>1073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6" t="s">
        <v>1261</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25"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818</v>
      </c>
      <c r="H80" s="94"/>
      <c r="I80" s="94"/>
      <c r="J80" s="101">
        <v>4.0000000000000001E-3</v>
      </c>
      <c r="K80" s="94" t="s">
        <v>1077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1186</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1187</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1193</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1188</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1197</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1193</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1123</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1123</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1123</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1123</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1193</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25"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1126</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1190</v>
      </c>
      <c r="I181" s="120" t="s">
        <v>1190</v>
      </c>
      <c r="J181" s="120" t="s">
        <v>1190</v>
      </c>
      <c r="K181" s="120" t="s">
        <v>1190</v>
      </c>
      <c r="L181" s="120" t="s">
        <v>1190</v>
      </c>
      <c r="M181" s="120" t="s">
        <v>1134</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1099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1193</v>
      </c>
      <c r="T195" s="24"/>
      <c r="U195" s="24"/>
      <c r="V195" s="24" t="s">
        <v>374</v>
      </c>
      <c r="W195" s="24" t="s">
        <v>375</v>
      </c>
      <c r="X195" s="24" t="s">
        <v>377</v>
      </c>
      <c r="Y195" s="24" t="s">
        <v>378</v>
      </c>
      <c r="Z195" s="24" t="s">
        <v>379</v>
      </c>
      <c r="AA195" s="24" t="s">
        <v>381</v>
      </c>
      <c r="AB195" s="24" t="s">
        <v>883</v>
      </c>
      <c r="AC195" s="24" t="s">
        <v>884</v>
      </c>
      <c r="AD195" s="24" t="s">
        <v>1193</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1099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1193</v>
      </c>
      <c r="T309" s="24"/>
      <c r="U309" s="24"/>
      <c r="V309" s="24" t="s">
        <v>374</v>
      </c>
      <c r="W309" s="24" t="s">
        <v>375</v>
      </c>
      <c r="X309" s="24" t="s">
        <v>377</v>
      </c>
      <c r="Y309" s="24" t="s">
        <v>378</v>
      </c>
      <c r="Z309" s="24" t="s">
        <v>379</v>
      </c>
      <c r="AA309" s="24" t="s">
        <v>381</v>
      </c>
      <c r="AB309" s="24" t="s">
        <v>883</v>
      </c>
      <c r="AC309" s="24" t="s">
        <v>884</v>
      </c>
      <c r="AD309" s="24" t="s">
        <v>1193</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1207</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1192</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1078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9" t="s">
        <v>1081</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1079</v>
      </c>
      <c r="J597" s="89"/>
      <c r="K597" s="89"/>
      <c r="L597" s="89" t="s">
        <v>1100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25"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1192</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1192</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410</v>
      </c>
      <c r="I11" s="480">
        <v>44910.6743796296</v>
      </c>
      <c r="J11" s="907" t="s">
        <v>1253</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411</v>
      </c>
      <c r="I12" s="378">
        <v>45124.979479745401</v>
      </c>
      <c r="J12" s="910" t="s">
        <v>1262</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15" hidden="1" customHeight="1" outlineLevel="3" x14ac:dyDescent="0.3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406</v>
      </c>
      <c r="C38" s="256">
        <f>INT(MAX($C$40:$C$169))+1</f>
        <v>5</v>
      </c>
      <c r="D38" s="279" t="s">
        <v>407</v>
      </c>
      <c r="E38" s="334"/>
      <c r="F38" s="334"/>
      <c r="G38" s="279"/>
      <c r="AQ38" s="279"/>
      <c r="AR38" s="266"/>
      <c r="AS38" s="254"/>
      <c r="AT38" s="254"/>
      <c r="AU38" s="254"/>
    </row>
    <row r="39" spans="1:47" outlineLevel="1" x14ac:dyDescent="0.3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1194</v>
      </c>
      <c r="I51" s="802" t="s">
        <v>1195</v>
      </c>
      <c r="J51" s="320">
        <f>20*0</f>
        <v>0</v>
      </c>
      <c r="K51" s="284"/>
      <c r="L51" s="284" t="s">
        <v>1196</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3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1107</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1219</v>
      </c>
      <c r="AJ63" s="306"/>
      <c r="AK63" s="300"/>
      <c r="AL63" s="300"/>
      <c r="AM63" s="300"/>
      <c r="AN63" s="306" t="s">
        <v>1221</v>
      </c>
      <c r="AO63" s="306"/>
      <c r="AP63" s="306"/>
      <c r="AQ63" s="279"/>
      <c r="AR63" s="266"/>
      <c r="AS63" s="254"/>
      <c r="AT63" s="254"/>
      <c r="AU63" s="254"/>
    </row>
    <row r="64" spans="1:47" ht="45" customHeight="1" outlineLevel="2" x14ac:dyDescent="0.35">
      <c r="A64" s="254"/>
      <c r="B64" s="263"/>
      <c r="C64" s="256">
        <f>INT($C$29)+2</f>
        <v>3</v>
      </c>
      <c r="D64" s="279"/>
      <c r="E64" s="807" t="s">
        <v>1218</v>
      </c>
      <c r="F64" s="807" t="s">
        <v>1211</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1222</v>
      </c>
      <c r="AI64" s="350" t="s">
        <v>1214</v>
      </c>
      <c r="AJ64" s="350" t="s">
        <v>1213</v>
      </c>
      <c r="AK64" s="829" t="s">
        <v>1209</v>
      </c>
      <c r="AL64" s="829" t="s">
        <v>1220</v>
      </c>
      <c r="AM64" s="829" t="s">
        <v>1210</v>
      </c>
      <c r="AN64" s="829" t="s">
        <v>1215</v>
      </c>
      <c r="AO64" s="829" t="s">
        <v>1216</v>
      </c>
      <c r="AP64" s="829" t="s">
        <v>1217</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15" hidden="1" customHeight="1" outlineLevel="3" x14ac:dyDescent="0.3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6" outlineLevel="1" x14ac:dyDescent="0.3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1230</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1231</v>
      </c>
      <c r="AD171" s="319" t="s">
        <v>1232</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15" hidden="1" customHeight="1" outlineLevel="3" x14ac:dyDescent="0.3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3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1229</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3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3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35">
      <c r="A216" s="254"/>
      <c r="B216" s="263"/>
      <c r="C216" s="256">
        <f>INT($C$29)+1</f>
        <v>2</v>
      </c>
      <c r="D216" s="279"/>
      <c r="E216" s="334"/>
      <c r="F216" s="334"/>
      <c r="G216" s="279"/>
      <c r="H216" s="296" t="s">
        <v>950</v>
      </c>
      <c r="I216" s="297"/>
      <c r="J216" s="944" t="s">
        <v>952</v>
      </c>
      <c r="K216" s="944"/>
      <c r="L216" s="944" t="s">
        <v>951</v>
      </c>
      <c r="M216" s="944"/>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406</v>
      </c>
      <c r="C242" s="256">
        <f>INT(MAX($C$244:$C$357))+1</f>
        <v>5</v>
      </c>
      <c r="D242" s="279" t="s">
        <v>407</v>
      </c>
      <c r="E242" s="334"/>
      <c r="F242" s="334"/>
      <c r="G242" s="279"/>
      <c r="H242" s="334" t="s">
        <v>1060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3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524</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1117</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1118</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3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35">
      <c r="A339" s="254"/>
      <c r="B339" s="263"/>
      <c r="C339" s="256">
        <f>INT($C$232+3)</f>
        <v>4</v>
      </c>
      <c r="D339" s="279"/>
      <c r="E339" s="334"/>
      <c r="F339" s="334"/>
      <c r="G339" s="279"/>
      <c r="H339" s="347" t="s">
        <v>554</v>
      </c>
      <c r="I339" s="307" t="s">
        <v>555</v>
      </c>
      <c r="J339" s="306"/>
      <c r="K339" s="284"/>
      <c r="L339" s="284"/>
      <c r="M339" s="284"/>
      <c r="N339" s="284"/>
      <c r="O339" s="920" t="s">
        <v>1054</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1130</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1123</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3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3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3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3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3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35">
      <c r="A390" s="254"/>
      <c r="B390" s="263"/>
      <c r="C390" s="256">
        <f t="shared" ref="C390:C395" si="83">INT($C$232)+3</f>
        <v>4</v>
      </c>
      <c r="D390" s="279"/>
      <c r="E390" s="334"/>
      <c r="F390" s="334"/>
      <c r="G390" s="279"/>
      <c r="H390" s="284" t="s">
        <v>1119</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1055</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1047</v>
      </c>
      <c r="J398" s="284" t="s">
        <v>1048</v>
      </c>
      <c r="K398" s="719"/>
      <c r="L398" s="300" t="s">
        <v>578</v>
      </c>
      <c r="M398" s="300" t="s">
        <v>1050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1049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29" t="s">
        <v>920</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579</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580</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3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1125</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3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3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3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3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3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3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3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3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1124</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35">
      <c r="A752" s="254"/>
      <c r="B752" s="263"/>
      <c r="C752" s="256">
        <f>INT($C$232)+2</f>
        <v>3</v>
      </c>
      <c r="D752" s="279"/>
      <c r="E752" s="334"/>
      <c r="F752" s="334"/>
      <c r="G752" s="279"/>
      <c r="H752" s="571" t="s">
        <v>1105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3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3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586</v>
      </c>
      <c r="I789" s="307" t="s">
        <v>624</v>
      </c>
      <c r="J789" s="307"/>
      <c r="K789" s="307" t="s">
        <v>625</v>
      </c>
      <c r="L789" s="307"/>
      <c r="M789" s="307"/>
      <c r="N789" s="398"/>
      <c r="O789" s="398" t="s">
        <v>1124</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1109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3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1108</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640</v>
      </c>
      <c r="I838" s="380" t="s">
        <v>632</v>
      </c>
      <c r="J838" s="380" t="s">
        <v>633</v>
      </c>
      <c r="K838" s="348" t="s">
        <v>1198</v>
      </c>
      <c r="L838" s="348"/>
      <c r="M838" s="348"/>
      <c r="N838" s="348"/>
      <c r="O838" s="348" t="s">
        <v>634</v>
      </c>
      <c r="P838" s="348"/>
      <c r="Q838" s="348"/>
      <c r="R838" s="348"/>
      <c r="S838" s="284"/>
      <c r="T838" s="284"/>
      <c r="U838" s="284"/>
      <c r="V838" s="284"/>
      <c r="W838" s="284"/>
      <c r="X838" s="284"/>
      <c r="Y838" s="419" t="s">
        <v>1198</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1106</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35" t="s">
        <v>1228</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645</v>
      </c>
      <c r="I859" s="306"/>
      <c r="J859" s="306" t="s">
        <v>1104</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1" t="s">
        <v>668</v>
      </c>
      <c r="I888" s="902"/>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3"/>
      <c r="I889" s="904"/>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5"/>
      <c r="I890" s="906"/>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1" t="s">
        <v>674</v>
      </c>
      <c r="I892" s="902"/>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3"/>
      <c r="I893" s="904"/>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5"/>
      <c r="I894" s="906"/>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1" t="s">
        <v>676</v>
      </c>
      <c r="I896" s="902"/>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3"/>
      <c r="I897" s="904"/>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5"/>
      <c r="I898" s="906"/>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1" t="s">
        <v>678</v>
      </c>
      <c r="I900" s="902"/>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3"/>
      <c r="I901" s="904"/>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5"/>
      <c r="I902" s="906"/>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1" t="s">
        <v>680</v>
      </c>
      <c r="I904" s="902"/>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3"/>
      <c r="I905" s="904"/>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5"/>
      <c r="I906" s="906"/>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1"/>
      <c r="I908" s="902"/>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3"/>
      <c r="I909" s="904"/>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5"/>
      <c r="I910" s="906"/>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1"/>
      <c r="I912" s="902"/>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3"/>
      <c r="I913" s="904"/>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5"/>
      <c r="I914" s="906"/>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1"/>
      <c r="I916" s="902"/>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3"/>
      <c r="I917" s="904"/>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5"/>
      <c r="I918" s="906"/>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1056</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1" t="s">
        <v>1057</v>
      </c>
      <c r="I920" s="902"/>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3"/>
      <c r="I921" s="904"/>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5"/>
      <c r="I922" s="906"/>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1" t="s">
        <v>1058</v>
      </c>
      <c r="I924" s="902"/>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3"/>
      <c r="I925" s="904"/>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5"/>
      <c r="I926" s="906"/>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1" t="s">
        <v>1059</v>
      </c>
      <c r="I928" s="902"/>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3"/>
      <c r="I929" s="904"/>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5"/>
      <c r="I930" s="906"/>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1" t="s">
        <v>1059</v>
      </c>
      <c r="I932" s="902"/>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3"/>
      <c r="I933" s="904"/>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5"/>
      <c r="I934" s="906"/>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1" t="s">
        <v>1059</v>
      </c>
      <c r="I936" s="902"/>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3"/>
      <c r="I937" s="904"/>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5"/>
      <c r="I938" s="906"/>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1" t="s">
        <v>689</v>
      </c>
      <c r="I940" s="902"/>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3"/>
      <c r="I941" s="904"/>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5"/>
      <c r="I942" s="906"/>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1" t="s">
        <v>691</v>
      </c>
      <c r="I944" s="902"/>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3"/>
      <c r="I945" s="904"/>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5"/>
      <c r="I946" s="906"/>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1" t="s">
        <v>693</v>
      </c>
      <c r="I948" s="902"/>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3"/>
      <c r="I949" s="904"/>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5"/>
      <c r="I950" s="906"/>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1"/>
      <c r="I952" s="902"/>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3"/>
      <c r="I953" s="904"/>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5"/>
      <c r="I954" s="906"/>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1" t="s">
        <v>696</v>
      </c>
      <c r="I956" s="902"/>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3"/>
      <c r="I957" s="904"/>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5"/>
      <c r="I958" s="906"/>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1" t="s">
        <v>698</v>
      </c>
      <c r="I960" s="902"/>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3"/>
      <c r="I961" s="904"/>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5"/>
      <c r="I962" s="906"/>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1" t="s">
        <v>700</v>
      </c>
      <c r="I964" s="902"/>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3"/>
      <c r="I965" s="904"/>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5"/>
      <c r="I966" s="906"/>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1" t="s">
        <v>702</v>
      </c>
      <c r="I968" s="902"/>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3"/>
      <c r="I969" s="904"/>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5"/>
      <c r="I970" s="906"/>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1" t="s">
        <v>704</v>
      </c>
      <c r="I972" s="902"/>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3"/>
      <c r="I973" s="904"/>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5"/>
      <c r="I974" s="906"/>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1" t="s">
        <v>706</v>
      </c>
      <c r="I976" s="902"/>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3"/>
      <c r="I977" s="904"/>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5"/>
      <c r="I978" s="906"/>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1" t="s">
        <v>708</v>
      </c>
      <c r="I980" s="902"/>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3"/>
      <c r="I981" s="904"/>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5"/>
      <c r="I982" s="906"/>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1" t="s">
        <v>710</v>
      </c>
      <c r="I984" s="902"/>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3"/>
      <c r="I985" s="904"/>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5"/>
      <c r="I986" s="906"/>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1052</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1" t="s">
        <v>1053</v>
      </c>
      <c r="I988" s="902"/>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3"/>
      <c r="I989" s="904"/>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5"/>
      <c r="I990" s="906"/>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1" t="s">
        <v>712</v>
      </c>
      <c r="I992" s="902"/>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3"/>
      <c r="I993" s="904"/>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5"/>
      <c r="I994" s="906"/>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15" customHeight="1" outlineLevel="2" x14ac:dyDescent="0.3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410</v>
      </c>
      <c r="I11" s="284"/>
      <c r="J11" s="519">
        <v>44526.325755208301</v>
      </c>
      <c r="K11" s="945" t="s">
        <v>967</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411</v>
      </c>
      <c r="I12" s="284"/>
      <c r="J12" s="518">
        <v>45124.547994560198</v>
      </c>
      <c r="K12" s="947" t="s">
        <v>1263</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15" hidden="1" customHeight="1" outlineLevel="3" x14ac:dyDescent="0.3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3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3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1277</v>
      </c>
    </row>
    <row r="13" spans="1:2" x14ac:dyDescent="0.35">
      <c r="A13" t="s">
        <v>1278</v>
      </c>
      <c r="B13" s="867">
        <v>0.1</v>
      </c>
    </row>
    <row r="14" spans="1:2" ht="9.75" customHeight="1" x14ac:dyDescent="0.35"/>
    <row r="15" spans="1:2" x14ac:dyDescent="0.35">
      <c r="A15" s="67" t="s">
        <v>266</v>
      </c>
    </row>
    <row r="16" spans="1:2" x14ac:dyDescent="0.35">
      <c r="A16" t="s">
        <v>1279</v>
      </c>
      <c r="B16" s="867">
        <v>7.4999999999999997E-2</v>
      </c>
    </row>
    <row r="17" spans="1:2" ht="9.75" customHeight="1" x14ac:dyDescent="0.35"/>
    <row r="18" spans="1:2" x14ac:dyDescent="0.35">
      <c r="A18" t="s">
        <v>1255</v>
      </c>
      <c r="B18" s="867">
        <v>7.4999999999999997E-2</v>
      </c>
    </row>
    <row r="20" spans="1:2" x14ac:dyDescent="0.35">
      <c r="A20" s="67" t="s">
        <v>87</v>
      </c>
    </row>
    <row r="21" spans="1:2" x14ac:dyDescent="0.35">
      <c r="A21" t="s">
        <v>1280</v>
      </c>
      <c r="B21" s="867">
        <v>0.15</v>
      </c>
    </row>
    <row r="22" spans="1:2" ht="9.75" customHeight="1" x14ac:dyDescent="0.35"/>
    <row r="23" spans="1:2" x14ac:dyDescent="0.35">
      <c r="A23" t="s">
        <v>1254</v>
      </c>
      <c r="B23" s="867">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1192</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1192</v>
      </c>
      <c r="B45" s="206">
        <v>1</v>
      </c>
    </row>
    <row r="47" spans="1:2" x14ac:dyDescent="0.35">
      <c r="A47" t="s">
        <v>1276</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1192</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1031</v>
      </c>
      <c r="J93" s="702" t="s">
        <v>1032</v>
      </c>
      <c r="K93" s="702" t="s">
        <v>1033</v>
      </c>
      <c r="L93" s="702" t="s">
        <v>1034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1040</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1042</v>
      </c>
      <c r="I130" s="712" t="s">
        <v>1043</v>
      </c>
      <c r="J130" s="713" t="s">
        <v>1044</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1037</v>
      </c>
      <c r="I131" t="s">
        <v>1038</v>
      </c>
      <c r="J131" t="s">
        <v>1039</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1045</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1037</v>
      </c>
      <c r="I152" t="s">
        <v>1038</v>
      </c>
      <c r="J152" t="s">
        <v>1039</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1041</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1037</v>
      </c>
      <c r="I172" t="s">
        <v>1038</v>
      </c>
      <c r="J172" t="s">
        <v>1039</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1063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1102</v>
      </c>
      <c r="I192" s="35" t="s">
        <v>368</v>
      </c>
      <c r="J192" s="35" t="s">
        <v>369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1010</v>
      </c>
      <c r="M216" s="667" t="s">
        <v>66</v>
      </c>
      <c r="N216" s="667" t="s">
        <v>1011</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1270</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1013</v>
      </c>
      <c r="I253" s="56"/>
      <c r="J253" s="670">
        <v>0.15</v>
      </c>
      <c r="K253" s="950" t="s">
        <v>1016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1014</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1015</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1006</v>
      </c>
      <c r="K261" s="665" t="s">
        <v>1009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1007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1008</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1017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999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1013</v>
      </c>
      <c r="I273" s="56"/>
      <c r="J273" s="670">
        <v>0.125</v>
      </c>
      <c r="K273" s="950" t="s">
        <v>1016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1014</v>
      </c>
      <c r="I274" s="56"/>
      <c r="J274" s="670">
        <v>0.02</v>
      </c>
      <c r="K274" s="950"/>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1015</v>
      </c>
      <c r="I275" s="56"/>
      <c r="J275" s="671">
        <f>1-SUM(J273:J274)</f>
        <v>0.85499999999999998</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662</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518</v>
      </c>
      <c r="I279" s="57"/>
      <c r="J279" s="323" t="s">
        <v>14</v>
      </c>
      <c r="K279" s="323" t="s">
        <v>510</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1003</v>
      </c>
      <c r="I282" s="57"/>
      <c r="J282" s="323" t="s">
        <v>511</v>
      </c>
      <c r="K282" s="323" t="s">
        <v>512</v>
      </c>
      <c r="L282" s="323" t="s">
        <v>513</v>
      </c>
      <c r="M282" s="323" t="s">
        <v>514</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984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996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994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450</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989</v>
      </c>
      <c r="H306" s="35"/>
      <c r="I306" s="955" t="s">
        <v>990</v>
      </c>
      <c r="J306" s="956"/>
      <c r="K306" s="956"/>
      <c r="L306" s="956"/>
      <c r="M306" s="956"/>
      <c r="N306" s="956"/>
      <c r="O306" s="956"/>
      <c r="P306" s="956"/>
      <c r="Q306" s="957"/>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8" t="s">
        <v>71</v>
      </c>
      <c r="J307" s="959"/>
      <c r="K307" s="960"/>
      <c r="L307" s="961" t="s">
        <v>68</v>
      </c>
      <c r="M307" s="962"/>
      <c r="N307" s="963"/>
      <c r="O307" s="964" t="s">
        <v>324</v>
      </c>
      <c r="P307" s="965"/>
      <c r="Q307" s="966"/>
      <c r="R307" s="58"/>
      <c r="S307" s="951" t="s">
        <v>1019</v>
      </c>
      <c r="T307" s="953" t="s">
        <v>1018</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2"/>
      <c r="T308" s="954"/>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1240</v>
      </c>
      <c r="B2" s="206">
        <v>5000000</v>
      </c>
    </row>
    <row r="4" spans="1:2" x14ac:dyDescent="0.35">
      <c r="A4" s="66" t="s">
        <v>395</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25"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2023-11-24T11:38:47Z</dcterms:modified>
</cp:coreProperties>
</file>