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4BA896E2-1685-4CC3-A886-BDE90D49C91F}" xr6:coauthVersionLast="47" xr6:coauthVersionMax="47" xr10:uidLastSave="{00000000-0000-0000-0000-000000000000}"/>
  <bookViews>
    <workbookView xWindow="-27990" yWindow="-120" windowWidth="28110" windowHeight="16440" tabRatio="625" activeTab="7"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B45" i="14" l="1"/>
  <c r="AA45" i="14"/>
  <c r="Z45" i="14"/>
  <c r="Y45" i="14"/>
  <c r="X45" i="14"/>
  <c r="W45" i="14"/>
  <c r="V45" i="14"/>
  <c r="U45" i="14"/>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39"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A358" i="14"/>
  <c r="Z358" i="14"/>
  <c r="Y358" i="14"/>
  <c r="X358" i="14"/>
  <c r="W358" i="14"/>
  <c r="V358" i="14"/>
  <c r="U358" i="14"/>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charset val="1"/>
          </rPr>
          <t>John:</t>
        </r>
        <r>
          <rPr>
            <sz val="9"/>
            <color indexed="81"/>
            <rFont val="Tahoma"/>
            <charset val="1"/>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charset val="1"/>
          </rPr>
          <t>John:</t>
        </r>
        <r>
          <rPr>
            <sz val="9"/>
            <color indexed="81"/>
            <rFont val="Tahoma"/>
            <charset val="1"/>
          </rPr>
          <t xml:space="preserve">
Also, most assessments of fat are done with chemical fat which reports DM weight</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<sst xmlns="http://schemas.openxmlformats.org/spreadsheetml/2006/main" count="5171" uniqueCount="3055">
  <si>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</si>
  <si>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</si>
  <si>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</si>
  <si>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</si>
  <si>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</si>
  <si>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</si>
  <si>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</si>
  <si>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</si>
  <si>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</si>
  <si>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</si>
  <si>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</si>
  <si>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</si>
  <si>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</si>
  <si>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</si>
  <si>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</si>
  <si>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</si>
  <si>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</si>
  <si>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</si>
  <si>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</si>
  <si>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</si>
  <si>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</si>
  <si>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</si>
  <si>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</si>
  <si>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</si>
  <si>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</si>
  <si>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</si>
  <si>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</si>
  <si>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</si>
  <si>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</si>
  <si>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</si>
  <si>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</si>
  <si>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</si>
  <si>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</si>
  <si>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</si>
  <si>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</si>
  <si>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</si>
  <si>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</si>
  <si>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</si>
  <si>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</si>
  <si>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</si>
  <si>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</si>
  <si>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</si>
  <si>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</si>
  <si>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</si>
  <si>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</si>
  <si>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</si>
  <si>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</si>
  <si>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</si>
  <si>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</si>
  <si>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</si>
  <si>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</si>
  <si>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</si>
  <si>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</si>
  <si>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</si>
  <si>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</si>
  <si>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</si>
  <si>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</si>
  <si>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</si>
  <si>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</si>
  <si>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</si>
  <si>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</si>
  <si>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</si>
  <si>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</si>
  <si>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</si>
  <si>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</si>
  <si>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</si>
  <si>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</si>
  <si>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</si>
  <si>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</si>
  <si>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</si>
  <si>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</si>
  <si>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</si>
  <si>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</si>
  <si>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</si>
  <si>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</si>
  <si>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</si>
  <si>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</si>
  <si>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</si>
  <si>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</si>
  <si>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</si>
  <si>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</si>
  <si>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</si>
  <si>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</si>
  <si>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</si>
  <si>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</si>
  <si>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</si>
  <si>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</si>
  <si>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</si>
  <si>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</si>
  <si>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</si>
  <si>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</si>
  <si>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</si>
  <si>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</si>
  <si>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</si>
  <si>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</si>
  <si>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</si>
  <si>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</si>
  <si>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</si>
  <si>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</si>
  <si>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</si>
  <si>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</si>
  <si>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</si>
  <si>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</si>
  <si>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</si>
  <si>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</si>
  <si>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</si>
  <si>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</si>
  <si>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</si>
  <si>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</si>
  <si>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</si>
  <si>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</si>
  <si>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</si>
  <si>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</si>
  <si>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</si>
  <si>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</si>
  <si>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</si>
  <si>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</si>
  <si>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</si>
  <si>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</si>
  <si>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</si>
  <si>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</si>
  <si>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</si>
  <si>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</si>
  <si>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</si>
  <si>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</si>
  <si>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</si>
  <si>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</si>
  <si>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</si>
  <si>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</si>
  <si>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</si>
  <si>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</si>
  <si>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</si>
  <si>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</si>
  <si>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</si>
  <si>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</si>
  <si>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</si>
  <si>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</si>
  <si>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</si>
  <si>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</si>
  <si>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</si>
  <si>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</si>
  <si>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</si>
  <si>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</si>
  <si>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</si>
  <si>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</si>
  <si>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</si>
  <si>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</si>
  <si>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</si>
  <si>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</si>
  <si>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</si>
  <si>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</si>
  <si>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</si>
  <si>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</si>
  <si>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</si>
  <si>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</si>
  <si>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</si>
  <si>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</si>
  <si>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</si>
  <si>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</si>
  <si>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</si>
  <si>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</si>
  <si>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</si>
  <si>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</si>
  <si>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</si>
  <si>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</si>
  <si>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</si>
  <si>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</si>
  <si>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</si>
  <si>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</si>
  <si>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</si>
  <si>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</si>
  <si>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</si>
  <si>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</si>
  <si>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</si>
  <si>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</si>
  <si>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</si>
  <si>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</si>
  <si>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</si>
  <si>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</si>
  <si>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</si>
  <si>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</si>
  <si>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</si>
  <si>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</si>
  <si>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</si>
  <si>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</si>
  <si>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</si>
  <si>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</si>
  <si>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</si>
  <si>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</si>
  <si>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</si>
  <si>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</si>
  <si>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</si>
  <si>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</si>
  <si>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</si>
  <si>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</si>
  <si>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</si>
  <si>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</si>
  <si>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</si>
  <si>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</si>
  <si>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</si>
  <si>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</si>
  <si>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</si>
  <si>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</si>
  <si>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</si>
  <si>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</si>
  <si>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</si>
  <si>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</si>
  <si>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</si>
  <si>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</si>
  <si>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</si>
  <si>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</si>
  <si>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</si>
  <si>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</si>
  <si>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</si>
  <si>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</si>
  <si>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</si>
  <si>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</si>
  <si>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</si>
  <si>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</si>
  <si>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</si>
  <si>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</si>
  <si>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</si>
  <si>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</si>
  <si>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</si>
  <si>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</si>
  <si>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</si>
  <si>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</si>
  <si>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</si>
  <si>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</si>
  <si>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</si>
  <si>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</si>
  <si>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</si>
  <si>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</si>
  <si>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</si>
  <si>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</si>
  <si>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</si>
  <si>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</si>
  <si>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</si>
  <si>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</si>
  <si>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</si>
  <si>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</si>
  <si>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</si>
  <si>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</si>
  <si>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</si>
  <si>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</si>
  <si>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</si>
  <si>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</si>
  <si>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</si>
  <si>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</si>
  <si>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</si>
  <si>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</si>
  <si>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</si>
  <si>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</si>
  <si>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</si>
  <si>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</si>
  <si>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</si>
  <si>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</si>
  <si>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</si>
  <si>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</si>
  <si>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</si>
  <si>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</si>
  <si>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</si>
  <si>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</si>
  <si>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</si>
  <si>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</si>
  <si>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</si>
  <si>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</si>
  <si>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</si>
  <si>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</si>
  <si>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</si>
  <si>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</si>
  <si>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</si>
  <si>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</si>
  <si>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</si>
  <si>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</si>
  <si>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</si>
  <si>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</si>
  <si>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</si>
  <si>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</si>
  <si>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</si>
  <si>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</si>
  <si>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</si>
  <si>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</si>
  <si>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</si>
  <si>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</si>
  <si>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</si>
  <si>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</si>
  <si>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</si>
  <si>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</si>
  <si>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</si>
  <si>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</si>
  <si>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</si>
  <si>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</si>
  <si>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</si>
  <si>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</si>
  <si>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</si>
  <si>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</si>
  <si>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</si>
  <si>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</si>
  <si>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</si>
  <si>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</si>
  <si>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</si>
  <si>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</si>
  <si>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</si>
  <si>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</si>
  <si>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</si>
  <si>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</si>
  <si>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</si>
  <si>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</si>
  <si>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</si>
  <si>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</si>
  <si>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</si>
  <si>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</si>
  <si>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</si>
  <si>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</si>
  <si>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</si>
  <si>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</si>
  <si>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</si>
  <si>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</si>
  <si>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</si>
  <si>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</si>
  <si>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</si>
  <si>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</si>
  <si>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</si>
  <si>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</si>
  <si>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</si>
  <si>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</si>
  <si>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</si>
  <si>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</si>
  <si>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</si>
  <si>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</si>
  <si>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</si>
  <si>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</si>
  <si>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</si>
  <si>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</si>
  <si>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</si>
  <si>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</si>
  <si>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</si>
  <si>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</si>
  <si>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</si>
  <si>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</si>
  <si>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</si>
  <si>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</si>
  <si>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</si>
  <si>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</si>
  <si>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</si>
  <si>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</si>
  <si>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</si>
  <si>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</si>
  <si>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</si>
  <si>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</si>
  <si>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</si>
  <si>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</si>
  <si>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</si>
  <si>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</si>
  <si>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</si>
  <si>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</si>
  <si>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</si>
  <si>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</si>
  <si>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</si>
  <si>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</si>
  <si>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</si>
  <si>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</si>
  <si>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</si>
  <si>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</si>
  <si>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</si>
  <si>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</si>
  <si>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</si>
  <si>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</si>
  <si>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</si>
  <si>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</si>
  <si>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</si>
  <si>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</si>
  <si>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</si>
  <si>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</si>
  <si>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</si>
  <si>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</si>
  <si>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</si>
  <si>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</si>
  <si>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</si>
  <si>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</si>
  <si>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</si>
  <si>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</si>
  <si>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</si>
  <si>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</si>
  <si>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</si>
  <si>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</si>
  <si>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</si>
  <si>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</si>
  <si>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</si>
  <si>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</si>
  <si>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</si>
  <si>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</si>
  <si>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</si>
  <si>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</si>
  <si>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</si>
  <si>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</si>
  <si>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</si>
  <si>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</si>
  <si>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</si>
  <si>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</si>
  <si>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</si>
  <si>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</si>
  <si>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</si>
  <si>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</si>
  <si>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</si>
  <si>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</si>
  <si>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</si>
  <si>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</si>
  <si>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</si>
  <si>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</si>
  <si>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</si>
  <si>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</si>
  <si>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</si>
  <si>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</si>
  <si>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</si>
  <si>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</si>
  <si>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</si>
  <si>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</si>
  <si>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</si>
  <si>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</si>
  <si>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</si>
  <si>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</si>
  <si>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</si>
  <si>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</si>
  <si>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</si>
  <si>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</si>
  <si>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</si>
  <si>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</si>
  <si>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</si>
  <si>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</si>
  <si>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</si>
  <si>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</si>
  <si>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</si>
  <si>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</si>
  <si>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</si>
  <si>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</si>
  <si>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</si>
  <si>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</si>
  <si>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</si>
  <si>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</si>
  <si>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</si>
  <si>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</si>
  <si>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</si>
  <si>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</si>
  <si>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</si>
  <si>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</si>
  <si>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</si>
  <si>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</si>
  <si>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</si>
  <si>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</si>
  <si>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</si>
  <si>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</si>
  <si>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</si>
  <si>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</si>
  <si>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</si>
  <si>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</si>
  <si>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</si>
  <si>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</si>
  <si>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</si>
  <si>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</si>
  <si>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</si>
  <si>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</si>
  <si>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</si>
  <si>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</si>
  <si>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</si>
  <si>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</si>
  <si>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</si>
  <si>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</si>
  <si>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</si>
  <si>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</si>
  <si>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</si>
  <si>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</si>
  <si>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</si>
  <si>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</si>
  <si>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</si>
  <si>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</si>
  <si>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</si>
  <si>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</si>
  <si>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</si>
  <si>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</si>
  <si>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</si>
  <si>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</si>
  <si>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</si>
  <si>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</si>
  <si>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</si>
  <si>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</si>
  <si>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</si>
  <si>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</si>
  <si>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</si>
  <si>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</si>
  <si>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</si>
  <si>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</si>
  <si>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</si>
  <si>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</si>
  <si>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</si>
  <si>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</si>
  <si>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</si>
  <si>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</si>
  <si>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</si>
  <si>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</si>
  <si>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</si>
  <si>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</si>
  <si>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</si>
  <si>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</si>
  <si>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</si>
  <si>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</si>
  <si>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</si>
  <si>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</si>
  <si>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</si>
  <si>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</si>
  <si>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</si>
  <si>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</si>
  <si>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</si>
  <si>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</si>
  <si>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</si>
  <si>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</si>
  <si>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</si>
  <si>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</si>
  <si>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</si>
  <si>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</si>
  <si>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</si>
  <si>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</si>
  <si>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</si>
  <si>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</si>
  <si>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</si>
  <si>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</si>
  <si>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</si>
  <si>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</si>
  <si>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</si>
  <si>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</si>
  <si>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</si>
  <si>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</si>
  <si>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</si>
  <si>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</si>
  <si>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</si>
  <si>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</si>
  <si>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</si>
  <si>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</si>
  <si>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</si>
  <si>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</si>
  <si>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</si>
  <si>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</si>
  <si>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</si>
  <si>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</si>
  <si>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</si>
  <si>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</si>
  <si>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</si>
  <si>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</si>
  <si>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</si>
  <si>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</si>
  <si>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</si>
  <si>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</si>
  <si>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</si>
  <si>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</si>
  <si>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</si>
  <si>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</si>
  <si>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</si>
  <si>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</si>
  <si>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</si>
  <si>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</si>
  <si>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</si>
  <si>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</si>
  <si>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</si>
  <si>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</si>
  <si>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</si>
  <si>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</si>
  <si>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</si>
  <si>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</si>
  <si>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</si>
  <si>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</si>
  <si>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</si>
  <si>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</si>
  <si>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</si>
  <si>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</si>
  <si>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</si>
  <si>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</si>
  <si>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</si>
  <si>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</si>
  <si>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</si>
  <si>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</si>
  <si>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</si>
  <si>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</si>
  <si>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</si>
  <si>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</si>
  <si>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</si>
  <si>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</si>
  <si>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</si>
  <si>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</si>
  <si>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</si>
  <si>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</si>
  <si>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</si>
  <si>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</si>
  <si>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</si>
  <si>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</si>
  <si>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</si>
  <si>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</si>
  <si>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</si>
  <si>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</si>
  <si>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</si>
  <si>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</si>
  <si>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</si>
  <si>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</si>
  <si>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</si>
  <si>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</si>
  <si>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</si>
  <si>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</si>
  <si>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</si>
  <si>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</si>
  <si>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</si>
  <si>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</si>
  <si>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</si>
  <si>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</si>
  <si>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</si>
  <si>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</si>
  <si>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</si>
  <si>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</si>
  <si>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</si>
  <si>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</si>
  <si>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</si>
  <si>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</si>
  <si>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</si>
  <si>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</si>
  <si>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</si>
  <si>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</si>
  <si>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</si>
  <si>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</si>
  <si>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</si>
  <si>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</si>
  <si>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</si>
  <si>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</si>
  <si>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</si>
  <si>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</si>
  <si>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</si>
  <si>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</si>
  <si>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</si>
  <si>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</si>
  <si>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</si>
  <si>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</si>
  <si>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</si>
  <si>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</si>
  <si>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</si>
  <si>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</si>
  <si>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</si>
  <si>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</si>
  <si>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</si>
  <si>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</si>
  <si>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</si>
  <si>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</si>
  <si>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</si>
  <si>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</si>
  <si>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</si>
  <si>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</si>
  <si>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</si>
  <si>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</si>
  <si>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</si>
  <si>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</si>
  <si>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</si>
  <si>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</si>
  <si>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</si>
  <si>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</si>
  <si>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</si>
  <si>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</si>
  <si>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</si>
  <si>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</si>
  <si>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</si>
  <si>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</si>
  <si>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</si>
  <si>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</si>
  <si>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</si>
  <si>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</si>
  <si>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</si>
  <si>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</si>
  <si>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</si>
  <si>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</si>
  <si>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</si>
  <si>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</si>
  <si>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</si>
  <si>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</si>
  <si>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</si>
  <si>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</si>
  <si>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</si>
  <si>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</si>
  <si>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</si>
  <si>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</si>
  <si>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</si>
  <si>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</si>
  <si>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</si>
  <si>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</si>
  <si>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</si>
  <si>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</si>
  <si>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</si>
  <si>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</si>
  <si>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</si>
  <si>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</si>
  <si>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</si>
  <si>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</si>
  <si>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</si>
  <si>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</si>
  <si>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</si>
  <si>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</si>
  <si>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</si>
  <si>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</si>
  <si>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</si>
  <si>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</si>
  <si>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</si>
  <si>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</si>
  <si>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</si>
  <si>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</si>
  <si>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</si>
  <si>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</si>
  <si>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</si>
  <si>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</si>
  <si>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</si>
  <si>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</si>
  <si>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</si>
  <si>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</si>
  <si>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</si>
  <si>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</si>
  <si>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</si>
  <si>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</si>
  <si>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</si>
  <si>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</si>
  <si>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</si>
  <si>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</si>
  <si>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</si>
  <si>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</si>
  <si>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</si>
  <si>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</si>
  <si>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</si>
  <si>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</si>
  <si>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</si>
  <si>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</si>
  <si>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</si>
  <si>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</si>
  <si>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</si>
  <si>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</si>
  <si>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</si>
  <si>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</si>
  <si>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</si>
  <si>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</si>
  <si>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</si>
  <si>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</si>
  <si>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</si>
  <si>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</si>
  <si>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</si>
  <si>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</si>
  <si>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</si>
  <si>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</si>
  <si>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</si>
  <si>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</si>
  <si>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</si>
  <si>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</si>
  <si>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</si>
  <si>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</si>
  <si>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</si>
  <si>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</si>
  <si>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</si>
  <si>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</si>
  <si>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</si>
  <si>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</si>
  <si>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</si>
  <si>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</si>
  <si>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</si>
  <si>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</si>
  <si>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</si>
  <si>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</si>
  <si>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</si>
  <si>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</si>
  <si>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</si>
  <si>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</si>
  <si>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</si>
  <si>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</si>
  <si>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</si>
  <si>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</si>
  <si>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</si>
  <si>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</si>
  <si>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</si>
  <si>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</si>
  <si>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</si>
  <si>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</si>
  <si>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</si>
  <si>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</si>
  <si>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</si>
  <si>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</si>
  <si>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</si>
  <si>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</si>
  <si>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</si>
  <si>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</si>
  <si>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</si>
  <si>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</si>
  <si>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</si>
  <si>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</si>
  <si>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</si>
  <si>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</si>
  <si>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</si>
  <si>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</si>
  <si>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</si>
  <si>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</si>
  <si>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</si>
  <si>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</si>
  <si>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</si>
  <si>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</si>
  <si>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</si>
  <si>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</si>
  <si>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</si>
  <si>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</si>
  <si>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</si>
  <si>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</si>
  <si>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</si>
  <si>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</si>
  <si>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</si>
  <si>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</si>
  <si>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</si>
  <si>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</si>
  <si>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</si>
  <si>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</si>
  <si>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</si>
  <si>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</si>
  <si>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</si>
  <si>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</si>
  <si>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</si>
  <si>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</si>
  <si>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</si>
  <si>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</si>
  <si>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</si>
  <si>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</si>
  <si>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</si>
  <si>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</si>
  <si>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</si>
  <si>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</si>
  <si>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</si>
  <si>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</si>
  <si>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</si>
  <si>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</si>
  <si>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</si>
  <si>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</si>
  <si>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</si>
  <si>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</si>
  <si>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</si>
  <si>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</si>
  <si>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</si>
  <si>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</si>
  <si>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</si>
  <si>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</si>
  <si>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</si>
  <si>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</si>
  <si>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</si>
  <si>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</si>
  <si>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</si>
  <si>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</si>
  <si>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</si>
  <si>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</si>
  <si>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</si>
  <si>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</si>
  <si>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</si>
  <si>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</si>
  <si>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</si>
  <si>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</si>
  <si>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</si>
  <si>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</si>
  <si>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</si>
  <si>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</si>
  <si>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</si>
  <si>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</si>
  <si>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</si>
  <si>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</si>
  <si>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</si>
  <si>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</si>
  <si>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</si>
  <si>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</si>
  <si>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</si>
  <si>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</si>
  <si>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</si>
  <si>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</si>
  <si>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</si>
  <si>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</si>
  <si>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</si>
  <si>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</si>
  <si>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</si>
  <si>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</si>
  <si>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</si>
  <si>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</si>
  <si>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</si>
  <si>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</si>
  <si>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</si>
  <si>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</si>
  <si>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</si>
  <si>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</si>
  <si>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</si>
  <si>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</si>
  <si>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</si>
  <si>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</si>
  <si>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</si>
  <si>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</si>
  <si>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</si>
  <si>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</si>
  <si>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</si>
  <si>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</si>
  <si>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</si>
  <si>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</si>
  <si>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</si>
  <si>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</si>
  <si>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</si>
  <si>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</si>
  <si>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</si>
  <si>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</si>
  <si>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</si>
  <si>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</si>
  <si>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</si>
  <si>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</si>
  <si>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</si>
  <si>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</si>
  <si>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</si>
  <si>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</si>
  <si>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</si>
  <si>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</si>
  <si>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</si>
  <si>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</si>
  <si>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</si>
  <si>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</si>
  <si>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</si>
  <si>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</si>
  <si>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</si>
  <si>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</si>
  <si>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</si>
  <si>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</si>
  <si>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</si>
  <si>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</si>
  <si>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</si>
  <si>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</si>
  <si>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</si>
  <si>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</si>
  <si>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</si>
  <si>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</si>
  <si>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</si>
  <si>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</si>
  <si>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</si>
  <si>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</si>
  <si>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</si>
  <si>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</si>
  <si>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</si>
  <si>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</si>
  <si>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</si>
  <si>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</si>
  <si>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</si>
  <si>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</si>
  <si>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</si>
  <si>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</si>
  <si>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</si>
  <si>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</si>
  <si>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</si>
  <si>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</si>
  <si>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</si>
  <si>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</si>
  <si>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</si>
  <si>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</si>
  <si>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</si>
  <si>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</si>
  <si>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</si>
  <si>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</si>
  <si>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</si>
  <si>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</si>
  <si>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</si>
  <si>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</si>
  <si>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</si>
  <si>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</si>
  <si>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</si>
  <si>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</si>
  <si>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</si>
  <si>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</si>
  <si>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</si>
  <si>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</si>
  <si>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</si>
  <si>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</si>
  <si>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</si>
  <si>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</si>
  <si>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</si>
  <si>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</si>
  <si>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</si>
  <si>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</si>
  <si>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</si>
  <si>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</si>
  <si>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</si>
  <si>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</si>
  <si>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</si>
  <si>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</si>
  <si>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</si>
  <si>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</si>
  <si>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</si>
  <si>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</si>
  <si>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</si>
  <si>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</si>
  <si>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</si>
  <si>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</si>
  <si>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</si>
  <si>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</si>
  <si>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</si>
  <si>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</si>
  <si>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</si>
  <si>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</si>
  <si>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</si>
  <si>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</si>
  <si>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</si>
  <si>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</si>
  <si>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</si>
  <si>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</si>
  <si>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</si>
  <si>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</si>
  <si>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</si>
  <si>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</si>
  <si>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</si>
  <si>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</si>
  <si>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</si>
  <si>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</si>
  <si>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</si>
  <si>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</si>
  <si>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</si>
  <si>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</si>
  <si>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</si>
  <si>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</si>
  <si>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</si>
  <si>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</si>
  <si>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</si>
  <si>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</si>
  <si>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</si>
  <si>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</si>
  <si>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</si>
  <si>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</si>
  <si>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</si>
  <si>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</si>
  <si>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</si>
  <si>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</si>
  <si>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</si>
  <si>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</si>
  <si>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</si>
  <si>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</si>
  <si>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</si>
  <si>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</si>
  <si>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</si>
  <si>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</si>
  <si>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</si>
  <si>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</si>
  <si>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</si>
  <si>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</si>
  <si>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</si>
  <si>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</si>
  <si>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</si>
  <si>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</si>
  <si>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</si>
  <si>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</si>
  <si>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</si>
  <si>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</si>
  <si>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</si>
  <si>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</si>
  <si>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</si>
  <si>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</si>
  <si>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</si>
  <si>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</si>
  <si>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</si>
  <si>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</si>
  <si>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</si>
  <si>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</si>
  <si>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</si>
  <si>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</si>
  <si>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</si>
  <si>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</si>
  <si>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</si>
  <si>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</si>
  <si>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</si>
  <si>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</si>
  <si>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</si>
  <si>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</si>
  <si>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</si>
  <si>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</si>
  <si>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</si>
  <si>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</si>
  <si>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</si>
  <si>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</si>
  <si>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</si>
  <si>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</si>
  <si>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</si>
  <si>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</si>
  <si>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</si>
  <si>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</si>
  <si>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</si>
  <si>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</si>
  <si>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</si>
  <si>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</si>
  <si>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</si>
  <si>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</si>
  <si>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</si>
  <si>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</si>
  <si>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</si>
  <si>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</si>
  <si>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</si>
  <si>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</si>
  <si>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</si>
  <si>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</si>
  <si>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</si>
  <si>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</si>
  <si>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</si>
  <si>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</si>
  <si>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</si>
  <si>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</si>
  <si>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</si>
  <si>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</si>
  <si>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</si>
  <si>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</si>
  <si>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</si>
  <si>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</si>
  <si>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</si>
  <si>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</si>
  <si>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</si>
  <si>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</si>
  <si>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</si>
  <si>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</si>
  <si>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</si>
  <si>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</si>
  <si>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</si>
  <si>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</si>
  <si>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</si>
  <si>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</si>
  <si>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</si>
  <si>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</si>
  <si>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</si>
  <si>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</si>
  <si>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</si>
  <si>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</si>
  <si>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</si>
  <si>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</si>
  <si>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</si>
  <si>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</si>
  <si>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</si>
  <si>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</si>
  <si>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</si>
  <si>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</si>
  <si>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</si>
  <si>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</si>
  <si>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</si>
  <si>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</si>
  <si>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</si>
  <si>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</si>
  <si>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</si>
  <si>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</si>
  <si>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</si>
  <si>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</si>
  <si>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</si>
  <si>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</si>
  <si>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</si>
  <si>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</si>
  <si>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</si>
  <si>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</si>
  <si>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</si>
  <si>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</si>
  <si>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</si>
  <si>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</si>
  <si>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</si>
  <si>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</si>
  <si>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</si>
  <si>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</si>
  <si>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</si>
  <si>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</si>
  <si>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</si>
  <si>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</si>
  <si>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</si>
  <si>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</si>
  <si>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</si>
  <si>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</si>
  <si>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</si>
  <si>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</si>
  <si>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</si>
  <si>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</si>
  <si>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</si>
  <si>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</si>
  <si>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</si>
  <si>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</si>
  <si>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</si>
  <si>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</si>
  <si>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</si>
  <si>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</si>
  <si>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</si>
  <si>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</si>
  <si>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</si>
  <si>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</si>
  <si>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</si>
  <si>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</si>
  <si>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</si>
  <si>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</si>
  <si>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</si>
  <si>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</si>
  <si>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</si>
  <si>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</si>
  <si>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</si>
  <si>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</si>
  <si>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</si>
  <si>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</si>
  <si>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</si>
  <si>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</si>
  <si>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</si>
  <si>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</si>
  <si>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</si>
  <si>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</si>
  <si>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</si>
  <si>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</si>
  <si>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</si>
  <si>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</si>
  <si>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</si>
  <si>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</si>
  <si>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</si>
  <si>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</si>
  <si>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</si>
  <si>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</si>
  <si>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</si>
  <si>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</si>
  <si>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</si>
  <si>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</si>
  <si>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</si>
  <si>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</si>
  <si>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</si>
  <si>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</si>
  <si>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</si>
  <si>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</si>
  <si>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</si>
  <si>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</si>
  <si>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</si>
  <si>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</si>
  <si>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</si>
  <si>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</si>
  <si>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</si>
  <si>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</si>
  <si>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</si>
  <si>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</si>
  <si>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</si>
  <si>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</si>
  <si>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</si>
  <si>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</si>
  <si>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</si>
  <si>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</si>
  <si>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</si>
  <si>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</si>
  <si>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</si>
  <si>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</si>
  <si>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</si>
  <si>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</si>
  <si>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</si>
  <si>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</si>
  <si>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</si>
  <si>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</si>
  <si>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</si>
  <si>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</si>
  <si>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</si>
  <si>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</si>
  <si>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</si>
  <si>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</si>
  <si>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</si>
  <si>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</si>
  <si>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</si>
  <si>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</si>
  <si>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</si>
  <si>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</si>
  <si>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</si>
  <si>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</si>
  <si>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</si>
  <si>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</si>
  <si>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</si>
  <si>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</si>
  <si>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</si>
  <si>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</si>
  <si>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</si>
  <si>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</si>
  <si>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</si>
  <si>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</si>
  <si>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</si>
  <si>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</si>
  <si>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</si>
  <si>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</si>
  <si>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</si>
  <si>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</si>
  <si>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</si>
  <si>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</si>
  <si>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</si>
  <si>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</si>
  <si>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</si>
  <si>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</si>
  <si>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</si>
  <si>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</si>
  <si>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</si>
  <si>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</si>
  <si>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</si>
  <si>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</si>
  <si>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</si>
  <si>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</si>
  <si>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</si>
  <si>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</si>
  <si>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</si>
  <si>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</si>
  <si>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</si>
  <si>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</si>
  <si>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</si>
  <si>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</si>
  <si>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</si>
  <si>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</si>
  <si>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</si>
  <si>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</si>
  <si>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</si>
  <si>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</si>
  <si>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</si>
  <si>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</si>
  <si>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</si>
  <si>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</si>
  <si>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</si>
  <si>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</si>
  <si>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</si>
  <si>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</si>
  <si>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</si>
  <si>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</si>
  <si>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</si>
  <si>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</si>
  <si>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</si>
  <si>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</si>
  <si>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</si>
  <si>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</si>
  <si>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</si>
  <si>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</si>
  <si>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</si>
  <si>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</si>
  <si>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</si>
  <si>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</si>
  <si>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</si>
  <si>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</si>
  <si>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</si>
  <si>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</si>
  <si>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</si>
  <si>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</si>
  <si>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</si>
  <si>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</si>
  <si>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</si>
  <si>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</si>
  <si>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</si>
  <si>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</si>
  <si>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</si>
  <si>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</si>
  <si>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</si>
  <si>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</si>
  <si>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</si>
  <si>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</si>
  <si>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</si>
  <si>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</si>
  <si>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</si>
  <si>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</si>
  <si>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</si>
  <si>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</si>
  <si>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</si>
  <si>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</si>
  <si>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</si>
  <si>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</si>
  <si>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</si>
  <si>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</si>
  <si>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</si>
  <si>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</si>
  <si>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</si>
  <si>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</si>
  <si>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</si>
  <si>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</si>
  <si>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</si>
  <si>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</si>
  <si>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</si>
  <si>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</si>
  <si>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</si>
  <si>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</si>
  <si>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</si>
  <si>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</si>
  <si>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</si>
  <si>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</si>
  <si>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</si>
  <si>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</si>
  <si>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</si>
  <si>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</si>
  <si>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</si>
  <si>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</si>
  <si>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</si>
  <si>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</si>
  <si>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</si>
  <si>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</si>
  <si>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</si>
  <si>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</si>
  <si>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</si>
  <si>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</si>
  <si>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</si>
  <si>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</si>
  <si>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</si>
  <si>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</si>
  <si>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</si>
  <si>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</si>
  <si>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</si>
  <si>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</si>
  <si>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</si>
  <si>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</si>
  <si>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</si>
  <si>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</si>
  <si>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</si>
  <si>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</si>
  <si>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</si>
  <si>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</si>
  <si>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</si>
  <si>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</si>
  <si>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</si>
  <si>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</si>
  <si>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</si>
  <si>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</si>
  <si>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</si>
  <si>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</si>
  <si>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</si>
  <si>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</si>
  <si>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</si>
  <si>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</si>
  <si>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</si>
  <si>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</si>
  <si>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</si>
  <si>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</si>
  <si>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</si>
  <si>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</si>
  <si>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</si>
  <si>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</si>
  <si>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</si>
  <si>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</si>
  <si>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</si>
  <si>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</si>
  <si>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</si>
  <si>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</si>
  <si>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</si>
  <si>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</si>
  <si>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</si>
  <si>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</si>
  <si>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</si>
  <si>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</si>
  <si>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</si>
  <si>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</si>
  <si>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</si>
  <si>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</si>
  <si>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</si>
  <si>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</si>
  <si>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</si>
  <si>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</si>
  <si>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</si>
  <si>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</si>
  <si>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</si>
  <si>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</si>
  <si>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</si>
  <si>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</si>
  <si>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</si>
  <si>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</si>
  <si>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</si>
  <si>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</si>
  <si>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</si>
  <si>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</si>
  <si>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</si>
  <si>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</si>
  <si>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</si>
  <si>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</si>
  <si>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</si>
  <si>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</si>
  <si>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</si>
  <si>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</si>
  <si>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</si>
  <si>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</si>
  <si>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</si>
  <si>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</si>
  <si>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</si>
  <si>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</si>
  <si>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</si>
  <si>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</si>
  <si>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</si>
  <si>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</si>
  <si>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</si>
  <si>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</si>
  <si>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</si>
  <si>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</si>
  <si>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</si>
  <si>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</si>
  <si>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</si>
  <si>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</si>
  <si>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</si>
  <si>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</si>
  <si>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</si>
  <si>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</si>
  <si>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</si>
  <si>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</si>
  <si>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</si>
  <si>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</si>
  <si>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</si>
  <si>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</si>
  <si>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</si>
  <si>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</si>
  <si>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</si>
  <si>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</si>
  <si>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</si>
  <si>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</si>
  <si>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</si>
  <si>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</si>
  <si>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</si>
  <si>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</si>
  <si>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</si>
  <si>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</si>
  <si>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</si>
  <si>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</si>
  <si>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</si>
  <si>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</si>
  <si>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</si>
  <si>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</si>
  <si>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</si>
  <si>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</si>
  <si>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</si>
  <si>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</si>
  <si>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</si>
  <si>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</si>
  <si>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</si>
  <si>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</si>
  <si>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</si>
  <si>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</si>
  <si>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</si>
  <si>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</si>
  <si>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</si>
  <si>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</si>
  <si>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</si>
  <si>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</si>
  <si>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</si>
  <si>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</si>
  <si>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</si>
  <si>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</si>
  <si>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</si>
  <si>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</si>
  <si>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</si>
  <si>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</si>
  <si>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</si>
  <si>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</si>
  <si>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</si>
  <si>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</si>
  <si>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</si>
  <si>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</si>
  <si>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</si>
  <si>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</si>
  <si>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</si>
  <si>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</si>
  <si>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</si>
  <si>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</si>
  <si>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</si>
  <si>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</si>
  <si>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</si>
  <si>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</si>
  <si>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</si>
  <si>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</si>
  <si>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</si>
  <si>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</si>
  <si>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</si>
  <si>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</si>
  <si>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</si>
  <si>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</si>
  <si>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</si>
  <si>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</si>
  <si>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</si>
  <si>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</si>
  <si>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</si>
  <si>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</si>
  <si>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</si>
  <si>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</si>
  <si>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</si>
  <si>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</si>
  <si>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</si>
  <si>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</si>
  <si>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</si>
  <si>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</si>
  <si>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</si>
  <si>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</si>
  <si>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</si>
  <si>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</si>
  <si>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</si>
  <si>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</si>
  <si>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</si>
  <si>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</si>
  <si>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</si>
  <si>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</si>
  <si>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</si>
  <si>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</si>
  <si>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</si>
  <si>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</si>
  <si>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</si>
  <si>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</si>
  <si>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</si>
  <si>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</si>
  <si>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</si>
  <si>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</si>
  <si>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</si>
  <si>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</si>
  <si>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</si>
  <si>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</si>
  <si>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</si>
  <si>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</si>
  <si>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</si>
  <si>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</si>
  <si>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</si>
  <si>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</si>
  <si>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</si>
  <si>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</si>
  <si>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</si>
  <si>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</si>
  <si>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</si>
  <si>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</si>
  <si>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</si>
  <si>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</si>
  <si>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</si>
  <si>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</si>
  <si>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</si>
  <si>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</si>
  <si>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</si>
  <si>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</si>
  <si>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</si>
  <si>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</si>
  <si>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</si>
  <si>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</si>
  <si>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</si>
  <si>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</si>
  <si>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</si>
  <si>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</si>
  <si>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</si>
  <si>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</si>
  <si>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</si>
  <si>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</si>
  <si>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</si>
  <si>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</si>
  <si>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</si>
  <si>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</si>
  <si>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</si>
  <si>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</si>
  <si>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</si>
  <si>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</si>
  <si>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</si>
  <si>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</si>
  <si>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</si>
  <si>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</si>
  <si>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</si>
  <si>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</si>
  <si>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</si>
  <si>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</si>
  <si>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</si>
  <si>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</si>
  <si>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</si>
  <si>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</si>
  <si>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</si>
  <si>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</si>
  <si>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</si>
  <si>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</si>
  <si>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</si>
  <si>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</si>
  <si>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</si>
  <si>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</si>
  <si>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</si>
  <si>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</si>
  <si>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</si>
  <si>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</si>
  <si>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</si>
  <si>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</si>
  <si>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</si>
  <si>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</si>
  <si>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</si>
  <si>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</si>
  <si>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</si>
  <si>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</si>
  <si>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</si>
  <si>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</si>
  <si>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</si>
  <si>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</si>
  <si>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</si>
  <si>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</si>
  <si>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</si>
  <si>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</si>
  <si>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</si>
  <si>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</si>
  <si>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</si>
  <si>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</si>
  <si>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</si>
  <si>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</si>
  <si>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</si>
  <si>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</si>
  <si>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</si>
  <si>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</si>
  <si>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</si>
  <si>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</si>
  <si>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</si>
  <si>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</si>
  <si>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</si>
  <si>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</si>
  <si>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</si>
  <si>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</si>
  <si>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</si>
  <si>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</si>
  <si>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</si>
  <si>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</si>
  <si>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</si>
  <si>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</si>
  <si>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</si>
  <si>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</si>
  <si>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</si>
  <si>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</si>
  <si>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</si>
  <si>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</si>
  <si>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</si>
  <si>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</si>
  <si>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</si>
  <si>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</si>
  <si>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</si>
  <si>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</si>
  <si>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</si>
  <si>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</si>
  <si>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</si>
  <si>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</si>
  <si>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</si>
  <si>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</si>
  <si>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</si>
  <si>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</si>
  <si>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</si>
  <si>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</si>
  <si>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</si>
  <si>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</si>
  <si>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</si>
  <si>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</si>
  <si>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</si>
  <si>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</si>
  <si>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</si>
  <si>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</si>
  <si>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</si>
  <si>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</si>
  <si>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</si>
  <si>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</si>
  <si>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</si>
  <si>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</si>
  <si>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</si>
  <si>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</si>
  <si>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</si>
  <si>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</si>
  <si>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</si>
  <si>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</si>
  <si>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</si>
  <si>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</si>
  <si>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</si>
  <si>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</si>
  <si>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</si>
  <si>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</si>
  <si>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</si>
  <si>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</si>
  <si>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</si>
  <si>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</si>
  <si>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</si>
  <si>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</si>
  <si>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</si>
  <si>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</si>
  <si>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</si>
  <si>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</si>
  <si>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</si>
  <si>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</si>
  <si>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</si>
  <si>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</si>
  <si>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</si>
  <si>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</si>
  <si>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</si>
  <si>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</si>
  <si>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</si>
  <si>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</si>
  <si>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</si>
  <si>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</si>
  <si>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</si>
  <si>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</si>
  <si>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</si>
  <si>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</si>
  <si>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</si>
  <si>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</si>
  <si>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</si>
  <si>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</si>
  <si>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</si>
  <si>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</si>
  <si>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</si>
  <si>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</si>
  <si>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</si>
  <si>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</si>
  <si>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</si>
  <si>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</si>
  <si>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</si>
  <si>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</si>
  <si>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</si>
  <si>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</si>
  <si>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</si>
  <si>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</si>
  <si>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</si>
  <si>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</si>
  <si>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</si>
  <si>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</si>
  <si>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</si>
  <si>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</si>
  <si>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</si>
  <si>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</si>
  <si>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</si>
  <si>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</si>
  <si>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</si>
  <si>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</si>
  <si>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</si>
  <si>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</si>
  <si>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</si>
  <si>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</si>
  <si>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</si>
  <si>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</si>
  <si>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</si>
  <si>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</si>
  <si>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</si>
  <si>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</si>
  <si>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</si>
  <si>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</si>
  <si>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</si>
  <si>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</si>
  <si>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</si>
  <si>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</si>
  <si>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</si>
  <si>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</si>
  <si>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</si>
  <si>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</si>
  <si>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</si>
  <si>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</si>
  <si>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</si>
  <si>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</si>
  <si>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</si>
  <si>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</si>
  <si>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</si>
  <si>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</si>
  <si>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</si>
  <si>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</si>
  <si>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</si>
  <si>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</si>
  <si>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</si>
  <si>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</si>
  <si>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</si>
  <si>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</si>
  <si>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</si>
  <si>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</si>
  <si>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</si>
  <si>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</si>
  <si>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</si>
  <si>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</si>
  <si>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</si>
  <si>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</si>
  <si>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</si>
  <si>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</si>
  <si>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</si>
  <si>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</si>
  <si>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</si>
  <si>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</si>
  <si>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</si>
  <si>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</si>
  <si>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</si>
  <si>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</si>
  <si>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</si>
  <si>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</si>
  <si>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</si>
  <si>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</si>
  <si>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</si>
  <si>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</si>
  <si>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</si>
  <si>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</si>
  <si>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</si>
  <si>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</si>
  <si>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</si>
  <si>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</si>
  <si>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</si>
  <si>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</si>
  <si>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</si>
  <si>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</si>
  <si>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</si>
  <si>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</si>
  <si>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</si>
  <si>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</si>
  <si>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</si>
  <si>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</si>
  <si>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</si>
  <si>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</si>
  <si>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</si>
  <si>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</si>
  <si>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</si>
  <si>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</si>
  <si>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</si>
  <si>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</si>
  <si>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</si>
  <si>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</si>
  <si>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</si>
  <si>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</si>
  <si>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</si>
  <si>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</si>
  <si>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</si>
  <si>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</si>
  <si>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</si>
  <si>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</si>
  <si>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</si>
  <si>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</si>
  <si>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</si>
  <si>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</si>
  <si>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</si>
  <si>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</si>
  <si>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</si>
  <si>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</si>
  <si>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</si>
  <si>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</si>
  <si>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</si>
  <si>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</si>
  <si>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</si>
  <si>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</si>
  <si>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</si>
  <si>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</si>
  <si>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</si>
  <si>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</si>
  <si>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</si>
  <si>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</si>
  <si>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</si>
  <si>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</si>
  <si>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</si>
  <si>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</si>
  <si>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</si>
  <si>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</si>
  <si>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</si>
  <si>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</si>
  <si>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</si>
  <si>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</si>
  <si>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</si>
  <si>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</si>
  <si>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</si>
  <si>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</si>
  <si>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</si>
  <si>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</si>
  <si>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</si>
  <si>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</si>
  <si>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</si>
  <si>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</si>
  <si>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</si>
  <si>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</si>
  <si>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</si>
  <si>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</si>
  <si>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</si>
  <si>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</si>
  <si>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</si>
  <si>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</si>
  <si>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</si>
  <si>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</si>
  <si>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</si>
  <si>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</si>
  <si>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</si>
  <si>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</si>
  <si>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</si>
  <si>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</si>
  <si>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</si>
  <si>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</si>
  <si>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</si>
  <si>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</si>
  <si>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</si>
  <si>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</si>
  <si>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</si>
  <si>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</si>
  <si>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</si>
  <si>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</si>
  <si>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</si>
  <si>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</si>
  <si>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</si>
  <si>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</si>
  <si>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</si>
  <si>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</si>
  <si>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</si>
  <si>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</si>
  <si>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</si>
  <si>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</si>
  <si>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</si>
  <si>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</si>
  <si>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</si>
  <si>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</si>
  <si>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</si>
  <si>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</si>
  <si>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</si>
  <si>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</si>
  <si>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</si>
  <si>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</si>
  <si>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</si>
  <si>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</si>
  <si>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</si>
  <si>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</si>
  <si>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</si>
  <si>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</si>
  <si>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</si>
  <si>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</si>
  <si>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</si>
  <si>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</si>
  <si>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</si>
  <si>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</si>
  <si>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</si>
  <si>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</si>
  <si>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</si>
  <si>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</si>
  <si>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</si>
  <si>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</si>
  <si>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</si>
  <si>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</si>
  <si>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</si>
  <si>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</si>
  <si>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</si>
  <si>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</si>
  <si>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</si>
  <si>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</si>
  <si>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</si>
  <si>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</si>
  <si>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</si>
  <si>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</si>
  <si>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</si>
  <si>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</si>
  <si>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</si>
  <si>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</si>
  <si>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</si>
  <si>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</si>
  <si>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</si>
  <si>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</si>
  <si>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</si>
  <si>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</si>
  <si>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</si>
  <si>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</si>
  <si>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</si>
  <si>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</si>
  <si>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</si>
  <si>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</si>
  <si>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</si>
  <si>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</si>
  <si>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</si>
  <si>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</si>
  <si>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</si>
  <si>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</si>
  <si>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</si>
  <si>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</si>
  <si>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</si>
  <si>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</si>
  <si>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</si>
  <si>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</si>
  <si>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</si>
  <si>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</si>
  <si>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</si>
  <si>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</si>
  <si>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</si>
  <si>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</si>
  <si>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</si>
  <si>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</si>
  <si>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</si>
  <si>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</si>
  <si>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</si>
  <si>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</si>
  <si>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</si>
  <si>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</si>
  <si>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</si>
  <si>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</si>
  <si>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</si>
  <si>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</si>
  <si>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</si>
  <si>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</si>
  <si>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</si>
  <si>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</si>
  <si>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</si>
  <si>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</si>
  <si>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</si>
  <si>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</si>
  <si>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</si>
  <si>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</si>
  <si>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</si>
  <si>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</si>
  <si>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</si>
  <si>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</si>
  <si>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</si>
  <si>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</si>
  <si>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</si>
  <si>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</si>
  <si>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</si>
  <si>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</si>
  <si>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</si>
  <si>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</si>
  <si>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</si>
  <si>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</si>
  <si>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</si>
  <si>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</si>
  <si>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</si>
  <si>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</si>
  <si>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</si>
  <si>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</si>
  <si>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</si>
  <si>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</si>
  <si>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</si>
  <si>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</si>
  <si>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</si>
  <si>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</si>
  <si>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</si>
  <si>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</si>
  <si>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</si>
  <si>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</si>
  <si>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</si>
  <si>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</si>
  <si>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</si>
  <si>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</si>
  <si>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</si>
  <si>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</si>
  <si>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</si>
  <si>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</si>
  <si>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</si>
  <si>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</si>
  <si>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</si>
  <si>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</si>
  <si>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</si>
  <si>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</si>
  <si>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</si>
  <si>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</si>
  <si>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</si>
  <si>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</si>
  <si>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</si>
  <si>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</si>
  <si>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</si>
  <si>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</si>
  <si>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</si>
  <si>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</si>
  <si>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</si>
  <si>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</si>
  <si>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</si>
  <si>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</si>
  <si>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</si>
  <si>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</si>
  <si>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</si>
  <si>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</si>
  <si>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</si>
  <si>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</si>
  <si>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</si>
  <si>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</si>
  <si>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</si>
  <si>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</si>
  <si>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</si>
  <si>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</si>
  <si>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</si>
  <si>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</si>
  <si>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</si>
  <si>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</si>
  <si>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</si>
  <si>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</si>
  <si>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</si>
  <si>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</si>
  <si>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</si>
  <si>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</si>
  <si>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</si>
  <si>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</si>
  <si>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</si>
  <si>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</si>
  <si>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</si>
  <si>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</si>
  <si>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</si>
  <si>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</si>
  <si>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</si>
  <si>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</si>
  <si>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</si>
  <si>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</si>
  <si>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</si>
  <si>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</si>
  <si>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</si>
  <si>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</si>
  <si>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</si>
  <si>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</si>
  <si>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</si>
  <si>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</si>
  <si>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</si>
  <si>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</si>
  <si>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</si>
  <si>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</si>
  <si>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</si>
  <si>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</si>
  <si>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</si>
  <si>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</si>
  <si>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</si>
  <si>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</si>
  <si>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</si>
  <si>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</si>
  <si>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</si>
  <si>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</si>
  <si>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</si>
  <si>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</si>
  <si>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</si>
  <si>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</si>
  <si>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</si>
  <si>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</si>
  <si>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</si>
  <si>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</si>
  <si>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</si>
  <si>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</si>
  <si>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</si>
  <si>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</si>
  <si>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</si>
  <si>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</si>
  <si>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</si>
  <si>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</si>
  <si>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</si>
  <si>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</si>
  <si>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</si>
  <si>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</si>
  <si>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</si>
  <si>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</si>
  <si>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</si>
  <si>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</si>
  <si>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</si>
  <si>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</si>
  <si>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</si>
  <si>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</si>
  <si>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</si>
  <si>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</si>
  <si>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</si>
  <si>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</si>
  <si>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</si>
  <si>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</si>
  <si>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</si>
  <si>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</si>
  <si>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</si>
  <si>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</si>
  <si>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</si>
  <si>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</si>
  <si>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</si>
  <si>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</si>
  <si>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</si>
  <si>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</si>
  <si>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</si>
  <si>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</si>
  <si>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</si>
  <si>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</si>
  <si>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</si>
  <si>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</si>
  <si>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</si>
  <si>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</si>
  <si>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</si>
  <si>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</si>
  <si>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</si>
  <si>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</si>
  <si>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</si>
  <si>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</si>
  <si>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</si>
  <si>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</si>
  <si>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</si>
  <si>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</si>
  <si>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</si>
  <si>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</si>
  <si>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</si>
  <si>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</si>
  <si>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</si>
  <si>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</si>
  <si>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</si>
  <si>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</si>
  <si>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</si>
  <si>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</si>
  <si>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</si>
  <si>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</si>
  <si>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</si>
  <si>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</si>
  <si>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</si>
  <si>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</si>
  <si>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</si>
  <si>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</si>
  <si>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</si>
  <si>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</si>
  <si>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</si>
  <si>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</si>
  <si>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</si>
  <si>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</si>
  <si>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</si>
  <si>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</si>
  <si>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</si>
  <si>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</si>
  <si>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</si>
  <si>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</si>
  <si>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</si>
  <si>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</si>
  <si>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</si>
  <si>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</si>
  <si>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</si>
  <si>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</si>
  <si>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</si>
  <si>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</si>
  <si>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</si>
  <si>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</si>
  <si>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</si>
  <si>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</si>
  <si>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</si>
  <si>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</si>
  <si>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</si>
  <si>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</si>
  <si>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</si>
  <si>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</si>
  <si>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</si>
  <si>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</si>
  <si>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</si>
  <si>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</si>
  <si>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</si>
  <si>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</si>
  <si>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</si>
  <si>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</si>
  <si>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</si>
  <si>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</si>
  <si>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</si>
  <si>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</si>
  <si>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</si>
  <si>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</si>
  <si>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</si>
  <si>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</si>
  <si>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</si>
  <si>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</si>
  <si>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</si>
  <si>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</si>
  <si>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</si>
  <si>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</si>
  <si>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</si>
  <si>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</si>
  <si>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</si>
  <si>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</si>
  <si>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</si>
  <si>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</si>
  <si>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</si>
  <si>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</si>
  <si>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</si>
  <si>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</si>
  <si>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</si>
  <si>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</si>
  <si>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</si>
  <si>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</si>
  <si>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</si>
  <si>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</si>
  <si>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</si>
  <si>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</si>
  <si>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</si>
  <si>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</si>
  <si>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</si>
  <si>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</si>
  <si>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</si>
  <si>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</si>
  <si>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</si>
  <si>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</si>
  <si>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</si>
  <si>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</si>
  <si>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</si>
  <si>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</si>
  <si>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</si>
  <si>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</si>
  <si>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</si>
  <si>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</si>
  <si>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</si>
  <si>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</si>
  <si>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</si>
  <si>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</si>
  <si>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</si>
  <si>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</si>
  <si>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</si>
  <si>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</si>
  <si>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</si>
  <si>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</si>
  <si>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</si>
  <si>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</si>
  <si>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</si>
  <si>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</si>
  <si>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</si>
  <si>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</si>
  <si>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</si>
  <si>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</si>
  <si>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</si>
  <si>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</si>
  <si>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</si>
  <si>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</si>
  <si>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</si>
  <si>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</si>
  <si>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</si>
  <si>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</si>
  <si>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</si>
  <si>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</si>
  <si>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</si>
  <si>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</si>
  <si>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</si>
  <si>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</si>
  <si>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</si>
  <si>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</si>
  <si>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</si>
  <si>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</si>
  <si>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</si>
  <si>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</si>
  <si>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</si>
  <si>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</si>
  <si>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</si>
  <si>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</si>
  <si>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</si>
  <si>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</si>
  <si>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</si>
  <si>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</si>
  <si>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</si>
  <si>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</si>
  <si>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</si>
  <si>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</si>
  <si>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</si>
  <si>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</si>
  <si>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</si>
  <si>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</si>
  <si>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</si>
  <si>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</si>
  <si>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</si>
  <si>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</si>
  <si>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</si>
  <si>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</si>
  <si>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</si>
  <si>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</si>
  <si>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</si>
  <si>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</si>
  <si>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</si>
  <si>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</si>
  <si>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</si>
  <si>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</si>
  <si>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</si>
  <si>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</si>
  <si>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</si>
  <si>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</si>
  <si>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</si>
  <si>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</si>
  <si>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</si>
  <si>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</si>
  <si>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</si>
  <si>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</si>
  <si>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</si>
  <si>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</si>
  <si>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</si>
  <si>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</si>
  <si>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</si>
  <si>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</si>
  <si>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</si>
  <si>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</si>
  <si>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</si>
  <si>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</si>
  <si>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</si>
  <si>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</si>
  <si>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</si>
  <si>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</si>
  <si>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</si>
  <si>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</si>
  <si>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</si>
  <si>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</si>
  <si>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</si>
  <si>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</si>
  <si>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</si>
  <si>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</si>
  <si>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</si>
  <si>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</si>
  <si>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</si>
  <si>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</si>
  <si>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</si>
  <si>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</si>
  <si>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</si>
  <si>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</si>
  <si>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</si>
  <si>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</si>
  <si>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</si>
  <si>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</si>
  <si>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</si>
  <si>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</si>
  <si>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</si>
  <si>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</si>
  <si>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</si>
  <si>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</si>
  <si>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</si>
  <si>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</si>
  <si>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</si>
  <si>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</si>
  <si>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</si>
  <si>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</si>
  <si>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</si>
  <si>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</si>
  <si>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</si>
  <si>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</si>
  <si>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</si>
  <si>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</si>
  <si>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</si>
  <si>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</si>
  <si>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</si>
  <si>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</si>
  <si>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</si>
  <si>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</si>
  <si>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</si>
  <si>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</si>
  <si>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</si>
  <si>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</si>
  <si>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</si>
  <si>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</si>
  <si>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</si>
  <si>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</si>
  <si>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</si>
  <si>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</si>
  <si>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</si>
  <si>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</si>
  <si>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</si>
  <si>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</si>
  <si>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</si>
  <si>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</si>
  <si>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</si>
  <si>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</si>
  <si>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</si>
  <si>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</si>
  <si>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</si>
  <si>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</si>
  <si>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</si>
  <si>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</si>
  <si>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</si>
  <si>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</si>
  <si>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</si>
  <si>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</si>
  <si>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</si>
  <si>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</si>
  <si>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</si>
  <si>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</si>
  <si>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</si>
  <si>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</si>
  <si>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</si>
  <si>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</si>
  <si>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</si>
  <si>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</si>
  <si>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</si>
  <si>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</si>
  <si>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</si>
  <si>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</si>
  <si>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</si>
  <si>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</si>
  <si>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</si>
  <si>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</si>
  <si>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</si>
  <si>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</si>
  <si>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</si>
  <si>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</si>
  <si>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</si>
  <si>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</si>
  <si>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</si>
  <si>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</si>
  <si>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</si>
  <si>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</si>
  <si>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</si>
  <si>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</si>
  <si>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</si>
  <si>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</si>
  <si>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</si>
  <si>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</si>
  <si>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</si>
  <si>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</si>
  <si>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</si>
  <si>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</si>
  <si>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</si>
  <si>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</si>
  <si>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</si>
  <si>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</si>
  <si>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</si>
  <si>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</si>
  <si>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</si>
  <si>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</si>
  <si>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</si>
  <si>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</si>
  <si>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</si>
  <si>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</si>
  <si>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</si>
  <si>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</si>
  <si>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</si>
  <si>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</si>
  <si>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</si>
  <si>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</si>
  <si>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</si>
  <si>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</si>
  <si>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</si>
  <si>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</si>
  <si>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</si>
  <si>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</si>
  <si>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</si>
  <si>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</si>
  <si>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</si>
  <si>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</si>
  <si>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</si>
  <si>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</si>
  <si>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</si>
  <si>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</si>
  <si>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</si>
  <si>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</si>
  <si>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</si>
  <si>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</si>
  <si>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</si>
  <si>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</si>
  <si>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</si>
  <si>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</si>
  <si>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</si>
  <si>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</si>
  <si>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</si>
  <si>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</si>
  <si>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</si>
  <si>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</si>
  <si>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</si>
  <si>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</si>
  <si>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</si>
  <si>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</si>
  <si>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</si>
  <si>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</si>
  <si>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</si>
  <si>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</si>
  <si>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</si>
  <si>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</si>
  <si>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</si>
  <si>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</si>
  <si>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</si>
  <si>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</si>
  <si>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</si>
  <si>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</si>
  <si>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</si>
  <si>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</si>
  <si>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</si>
  <si>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</si>
  <si>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</si>
  <si>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</si>
  <si>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</si>
  <si>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</si>
  <si>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</si>
  <si>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</si>
  <si>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</si>
  <si>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</si>
  <si>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</si>
  <si>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</si>
  <si>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</si>
  <si>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</si>
  <si>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</si>
  <si>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</si>
  <si>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</si>
  <si>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</si>
  <si>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</si>
  <si>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</si>
  <si>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</si>
  <si>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</si>
  <si>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</si>
  <si>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</si>
  <si>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</si>
  <si>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</si>
  <si>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</si>
  <si>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</si>
  <si>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</si>
  <si>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</si>
  <si>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</si>
  <si>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</si>
  <si>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</si>
  <si>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</si>
  <si>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</si>
  <si>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</si>
  <si>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</si>
  <si>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</si>
  <si>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</si>
  <si>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</si>
  <si>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</si>
  <si>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</si>
  <si>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</si>
  <si>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</si>
  <si>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</si>
  <si>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</si>
  <si>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</si>
  <si>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</si>
  <si>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</si>
  <si>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</si>
  <si>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</si>
  <si>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</si>
  <si>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</si>
  <si>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</si>
  <si>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</si>
  <si>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</si>
  <si>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</si>
  <si>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</si>
  <si>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</si>
  <si>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</si>
  <si>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</si>
  <si>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</si>
  <si>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</si>
  <si>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</si>
  <si>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</si>
  <si>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</si>
  <si>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</si>
  <si>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</si>
  <si>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</si>
  <si>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</si>
  <si>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</si>
  <si>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</si>
  <si>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</si>
  <si>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</si>
  <si>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</si>
  <si>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</si>
  <si>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</si>
  <si>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</si>
  <si>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</si>
  <si>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</si>
  <si>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</si>
  <si>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</si>
  <si>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</si>
  <si>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</si>
  <si>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</si>
  <si>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</si>
  <si>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</si>
  <si>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</si>
  <si>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</si>
  <si>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</si>
  <si>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</si>
  <si>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</si>
  <si>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</si>
  <si>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</si>
  <si>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</si>
  <si>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</si>
  <si>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</si>
  <si>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</si>
  <si>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</si>
  <si>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</si>
  <si>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</si>
  <si>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</si>
  <si>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</si>
  <si>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</si>
  <si>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</si>
  <si>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</si>
  <si>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</si>
  <si>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</si>
  <si>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</si>
  <si>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</si>
  <si>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</si>
  <si>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</si>
  <si>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</si>
  <si>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</si>
  <si>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</si>
  <si>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</si>
  <si>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</si>
  <si>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</si>
  <si>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</si>
  <si>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</si>
  <si>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</si>
  <si>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</si>
  <si>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</si>
  <si>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</si>
  <si>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</si>
  <si>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</si>
  <si>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</si>
  <si>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</si>
  <si>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</si>
  <si>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</si>
  <si>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</si>
  <si>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</si>
  <si>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</si>
  <si>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</si>
  <si>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</si>
  <si>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</si>
  <si>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</si>
  <si>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</si>
  <si>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</si>
  <si>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</si>
  <si>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</si>
  <si>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</si>
  <si>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</si>
  <si>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</si>
  <si>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</si>
  <si>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</si>
  <si>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</si>
  <si>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</si>
  <si>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</si>
  <si>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</si>
  <si>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</si>
  <si>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</si>
  <si>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</si>
  <si>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</si>
  <si>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</si>
  <si>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</si>
  <si>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</si>
  <si>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</si>
  <si>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</si>
  <si>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</si>
  <si>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</si>
  <si>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</si>
  <si>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</si>
  <si>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</si>
  <si>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</si>
  <si>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</si>
  <si>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</si>
  <si>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</si>
  <si>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</si>
  <si>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</si>
  <si>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</si>
  <si>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</si>
  <si>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</si>
  <si>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</si>
  <si>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</si>
  <si>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</si>
  <si>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</si>
  <si>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</si>
  <si>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</si>
  <si>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</si>
  <si>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</si>
  <si>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</si>
  <si>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</si>
  <si>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</si>
  <si>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</si>
  <si>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</si>
  <si>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</si>
  <si>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</si>
  <si>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</si>
  <si>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</si>
  <si>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</si>
  <si>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</si>
  <si>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</si>
  <si>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</si>
  <si>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</si>
  <si>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</si>
  <si>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</si>
  <si>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</si>
  <si>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</si>
  <si>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</si>
  <si>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</si>
  <si>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</si>
  <si>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</si>
  <si>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</si>
  <si>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</si>
  <si>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</si>
  <si>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</si>
  <si>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</si>
  <si>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</si>
  <si>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</si>
  <si>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</si>
  <si>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</si>
  <si>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</si>
  <si>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</si>
  <si>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</si>
  <si>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</si>
  <si>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</si>
  <si>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</si>
  <si>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</si>
  <si>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</si>
  <si>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</si>
  <si>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</si>
  <si>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</si>
  <si>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</si>
  <si>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</si>
  <si>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</si>
  <si>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</si>
  <si>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</si>
  <si>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</si>
  <si>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</si>
  <si>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</si>
  <si>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</si>
  <si>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</si>
  <si>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</si>
  <si>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</si>
  <si>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</si>
  <si>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</si>
  <si>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</si>
  <si>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</si>
  <si>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</si>
  <si>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</si>
  <si>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</si>
  <si>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</si>
  <si>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</si>
  <si>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</si>
  <si>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</si>
  <si>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</si>
  <si>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</si>
  <si>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</si>
  <si>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</si>
  <si>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</si>
  <si>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</si>
  <si>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</si>
  <si>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</si>
  <si>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</si>
  <si>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</si>
  <si>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</si>
  <si>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</si>
  <si>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</si>
  <si>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</si>
  <si>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</si>
  <si>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</si>
  <si>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</si>
  <si>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</si>
  <si>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</si>
  <si>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</si>
  <si>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</si>
  <si>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</si>
  <si>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</si>
  <si>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</si>
  <si>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</si>
  <si>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</si>
  <si>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</si>
  <si>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</si>
  <si>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</si>
  <si>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</si>
  <si>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</si>
  <si>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</si>
  <si>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</si>
  <si>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</si>
  <si>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</si>
  <si>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</si>
  <si>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</si>
  <si>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</si>
  <si>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</si>
  <si>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</si>
  <si>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</si>
  <si>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</si>
  <si>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</si>
  <si>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</si>
  <si>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</si>
  <si>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</si>
  <si>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</si>
  <si>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</si>
  <si>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</si>
  <si>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</si>
  <si>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</si>
  <si>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</si>
  <si>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</si>
  <si>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</si>
  <si>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</si>
  <si>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</si>
  <si>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</si>
  <si>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</si>
  <si>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</si>
  <si>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</si>
  <si>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</si>
  <si>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</si>
  <si>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</si>
  <si>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</si>
  <si>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</si>
  <si>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</si>
  <si>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</si>
  <si>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</si>
  <si>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</si>
  <si>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</si>
  <si>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</si>
  <si>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</si>
  <si>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</si>
  <si>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</si>
  <si>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</si>
  <si>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</si>
  <si>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</si>
  <si>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</si>
  <si>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</si>
  <si>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</si>
  <si>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</si>
  <si>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</si>
  <si>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</si>
  <si>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</si>
  <si>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</si>
  <si>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</si>
  <si>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</si>
  <si>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</si>
  <si>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</si>
  <si>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</si>
  <si>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</si>
  <si>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</si>
  <si>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</si>
  <si>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</si>
  <si>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</si>
  <si>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</si>
  <si>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</si>
  <si>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</si>
  <si>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</si>
  <si>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</si>
  <si>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</si>
  <si>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</si>
  <si>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</si>
  <si>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</si>
  <si>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</si>
  <si>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</si>
  <si>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</si>
  <si>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</si>
  <si>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</si>
  <si>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</si>
  <si>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</si>
  <si>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</si>
  <si>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</si>
  <si>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</si>
  <si>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</si>
  <si>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</si>
  <si>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</si>
  <si>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</si>
  <si>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</si>
  <si>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</si>
  <si>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</si>
  <si>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</si>
  <si>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</si>
  <si>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</si>
  <si>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</si>
  <si>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</si>
  <si>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</si>
  <si>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</si>
  <si>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</si>
  <si>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</si>
  <si>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</si>
  <si>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</si>
  <si>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</si>
  <si>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</si>
  <si>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</si>
  <si>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</si>
  <si>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</si>
  <si>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</si>
  <si>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</si>
  <si>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</si>
  <si>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</si>
  <si>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</si>
  <si>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</si>
  <si>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</si>
  <si>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</si>
  <si>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</si>
  <si>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</si>
  <si>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</si>
  <si>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</si>
  <si>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</si>
  <si>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</si>
  <si>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</si>
  <si>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</si>
  <si>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</si>
  <si>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</si>
  <si>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</si>
  <si>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</si>
  <si>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</si>
  <si>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</si>
  <si>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</si>
  <si>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</si>
  <si>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</si>
  <si>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</si>
  <si>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</si>
  <si>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</si>
  <si>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</si>
  <si>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</si>
  <si>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</si>
  <si>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</si>
  <si>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</si>
  <si>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</si>
  <si>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</si>
  <si>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</si>
  <si>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</si>
  <si>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</si>
  <si>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</si>
  <si>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</si>
  <si>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</si>
  <si>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</si>
  <si>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</si>
  <si>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</si>
  <si>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</si>
  <si>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</si>
  <si>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</si>
  <si>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</si>
  <si>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</si>
  <si>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Oddy etal 2023 differs from Owens et al 1995</t>
  </si>
  <si>
    <t>Oddy etal 2023 differs from SCA (1990) implied pg43</t>
  </si>
  <si>
    <t>3Dec23: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</si>
  <si>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DM content of clean wool as shorn</t>
  </si>
  <si>
    <t>Dougherty etal 2020</t>
  </si>
  <si>
    <t>3Dec23: Fix the calculation of Target muscle mass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</si>
</sst>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3">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165" fontId="14" fillId="18" borderId="45" xfId="16" applyNumberFormat="1" applyBorder="1">
      <alignment vertical="top"/>
      <protection locked="0"/>
    </xf>
    <xf numFmtId="165" fontId="14" fillId="18" borderId="16" xfId="16" applyNumberFormat="1">
      <alignment vertical="top"/>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2241</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2386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2394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2396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2387</v>
      </c>
      <c r="G21" s="400" t="s">
        <v>2389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2395</v>
      </c>
      <c r="G23" s="94"/>
      <c r="H23" s="94"/>
      <c r="I23" s="94"/>
      <c r="J23" s="94"/>
      <c r="K23" s="363" t="s">
        <v>2389</v>
      </c>
      <c r="L23" s="94"/>
      <c r="M23" s="94"/>
      <c r="N23" s="94"/>
      <c r="O23" s="94"/>
      <c r="P23" s="363" t="s">
        <v>2390</v>
      </c>
      <c r="Q23" s="94"/>
      <c r="R23" s="94"/>
      <c r="S23" s="94"/>
      <c r="T23" s="94"/>
      <c r="U23" s="94"/>
      <c r="V23" s="94"/>
      <c r="W23" s="73"/>
      <c r="X23" s="57"/>
      <c r="Y23" s="45"/>
      <c r="Z23" s="45"/>
      <c r="AA23" s="45"/>
    </row>
    <row r="24" spans="1:27" ht="60" outlineLevel="3" x14ac:dyDescent="0.25">
      <c r="A24" s="45"/>
      <c r="B24" s="54"/>
      <c r="C24" s="73"/>
      <c r="D24" s="73"/>
      <c r="E24" s="76"/>
      <c r="F24" s="367" t="s">
        <v>2388</v>
      </c>
      <c r="G24" s="366" t="s">
        <v>2389</v>
      </c>
      <c r="H24" s="76"/>
      <c r="I24" s="76"/>
      <c r="J24" s="76"/>
      <c r="K24" s="367" t="s">
        <v>2391</v>
      </c>
      <c r="L24" s="364">
        <v>5.0000000000000004E-6</v>
      </c>
      <c r="M24" s="76"/>
      <c r="N24" s="76"/>
      <c r="O24" s="76"/>
      <c r="P24" s="367" t="s">
        <v>2392</v>
      </c>
      <c r="Q24" s="364">
        <v>0.7</v>
      </c>
      <c r="R24" s="76"/>
      <c r="S24" s="76"/>
      <c r="T24" s="76"/>
      <c r="U24" s="76"/>
      <c r="V24" s="76"/>
      <c r="W24" s="73"/>
      <c r="X24" s="57"/>
      <c r="Y24" s="45"/>
      <c r="Z24" s="45"/>
      <c r="AA24" s="45"/>
    </row>
    <row r="25" spans="1:27" outlineLevel="3" x14ac:dyDescent="0.25">
      <c r="A25" s="45"/>
      <c r="B25" s="54"/>
      <c r="C25" s="73"/>
      <c r="D25" s="73"/>
      <c r="E25" s="76"/>
      <c r="F25" s="76"/>
      <c r="G25" s="366" t="s">
        <v>2390</v>
      </c>
      <c r="H25" s="76"/>
      <c r="I25" s="76"/>
      <c r="J25" s="76"/>
      <c r="K25" s="76"/>
      <c r="L25" s="76"/>
      <c r="M25" s="76"/>
      <c r="N25" s="76"/>
      <c r="O25" s="76"/>
      <c r="P25" s="76" t="s">
        <v>2393</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2362</v>
      </c>
      <c r="I36" t="s">
        <v>2363</v>
      </c>
      <c r="K36" t="s">
        <v>2776</v>
      </c>
      <c r="M36" t="s">
        <v>2777</v>
      </c>
    </row>
    <row r="37" spans="1:27" x14ac:dyDescent="0.25">
      <c r="G37" s="351" t="s">
        <v>4</v>
      </c>
      <c r="I37" s="351" t="s">
        <v>2364</v>
      </c>
      <c r="K37" s="351" t="s">
        <v>50</v>
      </c>
      <c r="M37" s="448" t="s">
        <v>2778</v>
      </c>
    </row>
    <row r="38" spans="1:27" x14ac:dyDescent="0.25">
      <c r="G38" s="352" t="s">
        <v>2356</v>
      </c>
      <c r="I38" s="352" t="s">
        <v>120</v>
      </c>
      <c r="K38" s="352" t="s">
        <v>2993</v>
      </c>
      <c r="M38" s="449" t="s">
        <v>2779</v>
      </c>
    </row>
    <row r="39" spans="1:27" ht="45" x14ac:dyDescent="0.25">
      <c r="G39" s="352" t="s">
        <v>10</v>
      </c>
      <c r="I39" s="352" t="s">
        <v>2632</v>
      </c>
      <c r="K39" s="352" t="s">
        <v>2767</v>
      </c>
      <c r="M39" s="449" t="s">
        <v>2780</v>
      </c>
    </row>
    <row r="40" spans="1:27" ht="30" x14ac:dyDescent="0.25">
      <c r="G40" t="s">
        <v>68</v>
      </c>
      <c r="H40" s="356"/>
      <c r="I40" s="352" t="s">
        <v>4</v>
      </c>
      <c r="K40" s="352" t="s">
        <v>2768</v>
      </c>
      <c r="M40" s="450" t="s">
        <v>2781</v>
      </c>
    </row>
    <row r="41" spans="1:27" x14ac:dyDescent="0.25">
      <c r="G41" s="352" t="s">
        <v>69</v>
      </c>
      <c r="I41" s="352" t="s">
        <v>2356</v>
      </c>
      <c r="K41" s="352" t="s">
        <v>2994</v>
      </c>
    </row>
    <row r="42" spans="1:27" x14ac:dyDescent="0.25">
      <c r="G42" s="352" t="s">
        <v>70</v>
      </c>
      <c r="I42" s="352" t="s">
        <v>10</v>
      </c>
      <c r="K42" s="352" t="s">
        <v>2766</v>
      </c>
    </row>
    <row r="43" spans="1:27" x14ac:dyDescent="0.25">
      <c r="G43" s="352" t="s">
        <v>7</v>
      </c>
      <c r="I43" s="352" t="s">
        <v>68</v>
      </c>
      <c r="K43" s="353" t="s">
        <v>2765</v>
      </c>
    </row>
    <row r="44" spans="1:27" x14ac:dyDescent="0.25">
      <c r="G44" s="352" t="s">
        <v>6</v>
      </c>
      <c r="I44" s="352" t="s">
        <v>69</v>
      </c>
    </row>
    <row r="45" spans="1:27" x14ac:dyDescent="0.25">
      <c r="G45" s="352" t="s">
        <v>2360</v>
      </c>
      <c r="I45" s="352" t="s">
        <v>2365</v>
      </c>
    </row>
    <row r="46" spans="1:27" x14ac:dyDescent="0.25">
      <c r="G46" s="352" t="s">
        <v>80</v>
      </c>
      <c r="I46" s="352" t="s">
        <v>125</v>
      </c>
    </row>
    <row r="47" spans="1:27" x14ac:dyDescent="0.25">
      <c r="G47" s="352" t="s">
        <v>9</v>
      </c>
      <c r="I47" s="352" t="s">
        <v>123</v>
      </c>
    </row>
    <row r="48" spans="1:27" x14ac:dyDescent="0.25">
      <c r="G48" s="352" t="s">
        <v>2359</v>
      </c>
      <c r="I48" s="352" t="s">
        <v>70</v>
      </c>
    </row>
    <row r="49" spans="7:9" x14ac:dyDescent="0.25">
      <c r="G49" s="352" t="s">
        <v>71</v>
      </c>
      <c r="I49" s="352" t="s">
        <v>7</v>
      </c>
    </row>
    <row r="50" spans="7:9" x14ac:dyDescent="0.25">
      <c r="G50" s="352" t="s">
        <v>5</v>
      </c>
      <c r="I50" s="352" t="s">
        <v>134</v>
      </c>
    </row>
    <row r="51" spans="7:9" x14ac:dyDescent="0.25">
      <c r="G51" s="352" t="s">
        <v>2358</v>
      </c>
      <c r="I51" s="352" t="s">
        <v>6</v>
      </c>
    </row>
    <row r="52" spans="7:9" x14ac:dyDescent="0.25">
      <c r="G52" s="352" t="s">
        <v>8</v>
      </c>
      <c r="I52" s="352" t="s">
        <v>2360</v>
      </c>
    </row>
    <row r="53" spans="7:9" x14ac:dyDescent="0.25">
      <c r="G53" s="353" t="s">
        <v>2357</v>
      </c>
      <c r="I53" s="352" t="s">
        <v>80</v>
      </c>
    </row>
    <row r="54" spans="7:9" x14ac:dyDescent="0.25">
      <c r="I54" s="352" t="s">
        <v>9</v>
      </c>
    </row>
    <row r="55" spans="7:9" x14ac:dyDescent="0.25">
      <c r="I55" s="352" t="s">
        <v>2359</v>
      </c>
    </row>
    <row r="56" spans="7:9" x14ac:dyDescent="0.25">
      <c r="I56" s="352" t="s">
        <v>2366</v>
      </c>
    </row>
    <row r="57" spans="7:9" x14ac:dyDescent="0.25">
      <c r="I57" s="352" t="s">
        <v>2618</v>
      </c>
    </row>
    <row r="58" spans="7:9" x14ac:dyDescent="0.25">
      <c r="I58" s="352" t="s">
        <v>121</v>
      </c>
    </row>
    <row r="59" spans="7:9" x14ac:dyDescent="0.25">
      <c r="I59" s="352" t="s">
        <v>2367</v>
      </c>
    </row>
    <row r="60" spans="7:9" x14ac:dyDescent="0.25">
      <c r="I60" s="352" t="s">
        <v>124</v>
      </c>
    </row>
    <row r="61" spans="7:9" x14ac:dyDescent="0.25">
      <c r="I61" s="352" t="s">
        <v>122</v>
      </c>
    </row>
    <row r="62" spans="7:9" x14ac:dyDescent="0.25">
      <c r="I62" s="352" t="s">
        <v>2368</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2358</v>
      </c>
    </row>
    <row r="68" spans="9:9" x14ac:dyDescent="0.25">
      <c r="I68" s="352" t="s">
        <v>2369</v>
      </c>
    </row>
    <row r="69" spans="9:9" x14ac:dyDescent="0.25">
      <c r="I69" s="352" t="s">
        <v>129</v>
      </c>
    </row>
    <row r="70" spans="9:9" x14ac:dyDescent="0.25">
      <c r="I70" s="352" t="s">
        <v>127</v>
      </c>
    </row>
    <row r="71" spans="9:9" x14ac:dyDescent="0.25">
      <c r="I71" s="352" t="s">
        <v>8</v>
      </c>
    </row>
    <row r="72" spans="9:9" x14ac:dyDescent="0.25">
      <c r="I72" s="353" t="s">
        <v>2357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52" workbookViewId="0">
      <selection activeCell="B80" sqref="B8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2971</v>
      </c>
    </row>
    <row r="10" spans="1:3" x14ac:dyDescent="0.25">
      <c r="A10" s="354" t="str">
        <f>General!G38</f>
        <v>bd</v>
      </c>
      <c r="B10">
        <v>680</v>
      </c>
      <c r="C10" s="1" t="s">
        <v>2971</v>
      </c>
    </row>
    <row r="11" spans="1:3" x14ac:dyDescent="0.25">
      <c r="A11" s="354" t="str">
        <f>General!G39</f>
        <v>f</v>
      </c>
      <c r="B11">
        <v>680</v>
      </c>
      <c r="C11" s="1" t="s">
        <v>2971</v>
      </c>
    </row>
    <row r="12" spans="1:3" x14ac:dyDescent="0.25">
      <c r="A12" s="354" t="str">
        <f>General!G40</f>
        <v>h</v>
      </c>
      <c r="B12">
        <v>680</v>
      </c>
      <c r="C12" s="1" t="s">
        <v>2971</v>
      </c>
    </row>
    <row r="13" spans="1:3" x14ac:dyDescent="0.25">
      <c r="A13" s="354" t="str">
        <f>General!G41</f>
        <v>i</v>
      </c>
      <c r="B13">
        <v>680</v>
      </c>
      <c r="C13" s="1" t="s">
        <v>2971</v>
      </c>
    </row>
    <row r="14" spans="1:3" x14ac:dyDescent="0.25">
      <c r="A14" s="354" t="str">
        <f>General!G42</f>
        <v>k</v>
      </c>
      <c r="B14">
        <v>680</v>
      </c>
      <c r="C14" s="1" t="s">
        <v>2971</v>
      </c>
    </row>
    <row r="15" spans="1:3" x14ac:dyDescent="0.25">
      <c r="A15" s="354" t="str">
        <f>General!G43</f>
        <v>l</v>
      </c>
      <c r="B15">
        <v>680</v>
      </c>
      <c r="C15" s="1" t="s">
        <v>2971</v>
      </c>
    </row>
    <row r="16" spans="1:3" x14ac:dyDescent="0.25">
      <c r="A16" s="354" t="str">
        <f>General!G44</f>
        <v>o</v>
      </c>
      <c r="B16">
        <v>680</v>
      </c>
      <c r="C16" s="1" t="s">
        <v>2971</v>
      </c>
    </row>
    <row r="17" spans="1:3" x14ac:dyDescent="0.25">
      <c r="A17" s="354" t="str">
        <f>General!G45</f>
        <v>od</v>
      </c>
      <c r="B17">
        <v>680</v>
      </c>
      <c r="C17" s="1" t="s">
        <v>2971</v>
      </c>
    </row>
    <row r="18" spans="1:3" x14ac:dyDescent="0.25">
      <c r="A18" s="354" t="str">
        <f>General!G46</f>
        <v>of</v>
      </c>
      <c r="B18">
        <v>680</v>
      </c>
      <c r="C18" s="1" t="s">
        <v>2971</v>
      </c>
    </row>
    <row r="19" spans="1:3" x14ac:dyDescent="0.25">
      <c r="A19" s="354" t="str">
        <f>General!G47</f>
        <v>r</v>
      </c>
      <c r="B19">
        <v>680</v>
      </c>
      <c r="C19" s="1" t="s">
        <v>2971</v>
      </c>
    </row>
    <row r="20" spans="1:3" x14ac:dyDescent="0.25">
      <c r="A20" s="354" t="str">
        <f>General!G48</f>
        <v>rd</v>
      </c>
      <c r="B20">
        <v>680</v>
      </c>
      <c r="C20" s="1" t="s">
        <v>2971</v>
      </c>
    </row>
    <row r="21" spans="1:3" x14ac:dyDescent="0.25">
      <c r="A21" s="354" t="str">
        <f>General!G49</f>
        <v>v</v>
      </c>
      <c r="B21">
        <v>680</v>
      </c>
      <c r="C21" s="1" t="s">
        <v>2971</v>
      </c>
    </row>
    <row r="22" spans="1:3" x14ac:dyDescent="0.25">
      <c r="A22" s="354" t="str">
        <f>General!G50</f>
        <v>w</v>
      </c>
      <c r="B22">
        <v>680</v>
      </c>
      <c r="C22" s="1" t="s">
        <v>2971</v>
      </c>
    </row>
    <row r="23" spans="1:3" x14ac:dyDescent="0.25">
      <c r="A23" s="354" t="str">
        <f>General!G51</f>
        <v>wd</v>
      </c>
      <c r="B23">
        <v>680</v>
      </c>
      <c r="C23" s="1" t="s">
        <v>2971</v>
      </c>
    </row>
    <row r="24" spans="1:3" x14ac:dyDescent="0.25">
      <c r="A24" s="354" t="str">
        <f>General!G52</f>
        <v>z</v>
      </c>
      <c r="B24">
        <v>680</v>
      </c>
      <c r="C24" s="1" t="s">
        <v>2971</v>
      </c>
    </row>
    <row r="25" spans="1:3" x14ac:dyDescent="0.25">
      <c r="A25" s="354" t="str">
        <f>General!G53</f>
        <v>zd</v>
      </c>
      <c r="B25">
        <v>680</v>
      </c>
      <c r="C25" s="1" t="s">
        <v>2971</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2319</v>
      </c>
      <c r="B46">
        <v>50</v>
      </c>
      <c r="J46" s="1" t="s">
        <v>2320</v>
      </c>
    </row>
    <row r="47" spans="1:18" x14ac:dyDescent="0.25">
      <c r="A47" s="3"/>
      <c r="J47" s="501" t="s">
        <v>2370</v>
      </c>
      <c r="K47" s="501"/>
      <c r="L47" s="501"/>
      <c r="M47" s="501" t="s">
        <v>2374</v>
      </c>
      <c r="N47" s="501"/>
      <c r="O47" s="501"/>
      <c r="P47" s="501" t="s">
        <v>2375</v>
      </c>
      <c r="Q47" s="501"/>
      <c r="R47" s="501"/>
    </row>
    <row r="48" spans="1:18" x14ac:dyDescent="0.25">
      <c r="A48" s="3"/>
      <c r="I48" s="1" t="s">
        <v>2376</v>
      </c>
      <c r="J48" t="s">
        <v>2371</v>
      </c>
      <c r="K48" t="s">
        <v>2371</v>
      </c>
      <c r="L48" t="s">
        <v>2371</v>
      </c>
      <c r="M48" t="s">
        <v>2373</v>
      </c>
      <c r="N48" t="s">
        <v>2373</v>
      </c>
      <c r="O48" t="s">
        <v>2373</v>
      </c>
      <c r="P48" t="s">
        <v>2372</v>
      </c>
      <c r="Q48" t="s">
        <v>2372</v>
      </c>
      <c r="R48" t="s">
        <v>2372</v>
      </c>
    </row>
    <row r="49" spans="1:18" x14ac:dyDescent="0.25">
      <c r="A49" t="s">
        <v>67</v>
      </c>
      <c r="B49" t="s">
        <v>2321</v>
      </c>
      <c r="C49" t="s">
        <v>72</v>
      </c>
      <c r="D49" t="s">
        <v>73</v>
      </c>
      <c r="E49" t="s">
        <v>74</v>
      </c>
      <c r="F49" t="s">
        <v>75</v>
      </c>
      <c r="G49" t="s">
        <v>81</v>
      </c>
      <c r="I49" s="1" t="s">
        <v>2318</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100000</v>
      </c>
    </row>
    <row r="72" spans="1:18" x14ac:dyDescent="0.25">
      <c r="A72" t="s">
        <v>131</v>
      </c>
      <c r="B72">
        <v>100000</v>
      </c>
    </row>
    <row r="74" spans="1:18" x14ac:dyDescent="0.25">
      <c r="A74" t="s">
        <v>83</v>
      </c>
      <c r="B74" s="44">
        <v>0.11</v>
      </c>
    </row>
    <row r="76" spans="1:18" x14ac:dyDescent="0.25">
      <c r="A76" t="s">
        <v>84</v>
      </c>
      <c r="B76" s="44">
        <v>3.5000000000000003E-2</v>
      </c>
    </row>
    <row r="78" spans="1:18" x14ac:dyDescent="0.25">
      <c r="A78" t="s">
        <v>85</v>
      </c>
      <c r="B78">
        <v>2.3E-2</v>
      </c>
    </row>
    <row r="80" spans="1:18" x14ac:dyDescent="0.25">
      <c r="A80" t="s">
        <v>132</v>
      </c>
      <c r="B80">
        <v>40</v>
      </c>
    </row>
    <row r="82" spans="1:2" x14ac:dyDescent="0.25">
      <c r="A82" t="s">
        <v>86</v>
      </c>
      <c r="B82" s="44">
        <v>0.11</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2361</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2265</v>
      </c>
      <c r="B9" s="42">
        <v>0.5</v>
      </c>
    </row>
    <row r="10" spans="1:2" x14ac:dyDescent="0.25">
      <c r="A10" t="s">
        <v>2266</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2625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2626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2627</v>
      </c>
      <c r="K9" s="18"/>
      <c r="L9" s="21" t="s">
        <v>2627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2628</v>
      </c>
      <c r="K10" s="22"/>
      <c r="L10" s="21" t="s">
        <v>2629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2753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2754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2756</v>
      </c>
      <c r="K22" s="21"/>
      <c r="L22" s="21" t="s">
        <v>2756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2757</v>
      </c>
      <c r="K23" s="18"/>
      <c r="L23" s="18" t="s">
        <v>2758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2755</v>
      </c>
      <c r="K24" s="22"/>
      <c r="L24" s="18" t="s">
        <v>2759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2775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2377</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2378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2379</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2371</v>
      </c>
      <c r="K73" t="s">
        <v>2373</v>
      </c>
      <c r="L73" t="s">
        <v>2372</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2" t="s">
        <v>2243</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3" t="s">
        <v>2242</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2241</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2240</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2239</v>
      </c>
      <c r="I40" s="289" t="str">
        <f>IF(COUNT($J40:$Z40)&gt;1,STDEV($J40:$Z40)=0,"")</f>
        <v/>
      </c>
      <c r="J40" s="76" t="s">
        <v>2244</v>
      </c>
      <c r="K40" s="76" t="s">
        <v>2238</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2237</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2236</v>
      </c>
      <c r="I43" s="289" t="str">
        <f t="shared" si="0"/>
        <v/>
      </c>
      <c r="J43" s="76" t="s">
        <v>2235</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2234</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2233</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2232</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2231</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2230</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2229</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2228</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2227</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2226</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2962</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2959</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2963</v>
      </c>
      <c r="J10" s="18"/>
      <c r="K10" s="18" t="s">
        <v>2964</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2965</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1016</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2960</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2961</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2967</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2966</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2968</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2969</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2970</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364"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45256.565676041697</v>
      </c>
      <c r="J11" s="506" t="s">
        <v>3038</v>
      </c>
      <c r="K11" s="502"/>
      <c r="L11" s="502"/>
      <c r="M11" s="502"/>
      <c r="N11" s="502"/>
      <c r="O11" s="502"/>
      <c r="P11" s="502"/>
      <c r="Q11" s="502"/>
      <c r="R11" s="502"/>
      <c r="S11" s="502"/>
      <c r="T11" s="502"/>
      <c r="U11" s="502"/>
      <c r="V11" s="502"/>
      <c r="W11" s="502"/>
      <c r="X11" s="50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45261.413449305597</v>
      </c>
      <c r="J12" s="503" t="s">
        <v>3048</v>
      </c>
      <c r="K12" s="504"/>
      <c r="L12" s="504"/>
      <c r="M12" s="504"/>
      <c r="N12" s="504"/>
      <c r="O12" s="504"/>
      <c r="P12" s="504"/>
      <c r="Q12" s="504"/>
      <c r="R12" s="504"/>
      <c r="S12" s="504"/>
      <c r="T12" s="504"/>
      <c r="U12" s="504"/>
      <c r="V12" s="504"/>
      <c r="W12" s="504"/>
      <c r="X12" s="50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2345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2344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2631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698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2790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2791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2217</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2269</v>
      </c>
      <c r="J93" s="107"/>
      <c r="K93" s="107"/>
      <c r="L93" s="106" t="s">
        <v>196</v>
      </c>
      <c r="M93" s="107"/>
      <c r="N93" s="107"/>
      <c r="O93" s="106" t="s">
        <v>197</v>
      </c>
      <c r="P93" s="107"/>
      <c r="Q93" s="107"/>
      <c r="R93" s="107"/>
      <c r="S93" s="107" t="s">
        <v>198</v>
      </c>
      <c r="T93" s="107"/>
      <c r="U93" s="107" t="s">
        <v>199</v>
      </c>
      <c r="V93" s="107"/>
      <c r="W93" s="106" t="s">
        <v>2761</v>
      </c>
      <c r="X93" s="107"/>
      <c r="Y93" s="107"/>
      <c r="Z93" s="107"/>
      <c r="AA93" s="107"/>
      <c r="AB93" s="107"/>
      <c r="AC93" s="76"/>
      <c r="AD93" s="76" t="s">
        <v>2760</v>
      </c>
      <c r="AE93" s="76"/>
      <c r="AF93" s="76"/>
      <c r="AG93" s="76"/>
      <c r="AH93" s="76"/>
      <c r="AI93" s="76"/>
      <c r="AJ93" s="76"/>
      <c r="AK93" s="76"/>
      <c r="AL93" s="76"/>
      <c r="AM93" s="76"/>
      <c r="AN93" s="73"/>
      <c r="AO93" s="57"/>
      <c r="AP93" s="45"/>
      <c r="AQ93" s="45"/>
      <c r="AR93" s="45"/>
      <c r="AS93" s="457"/>
      <c r="AT93" s="457"/>
      <c r="AX93" s="445" t="s">
        <v>2245</v>
      </c>
      <c r="BD93" t="s">
        <v>2300</v>
      </c>
    </row>
    <row r="94" spans="1:65" hidden="1" outlineLevel="2" x14ac:dyDescent="0.25">
      <c r="A94" s="45"/>
      <c r="B94" s="54"/>
      <c r="C94" s="87">
        <f>INT($C$81)+2</f>
        <v>3</v>
      </c>
      <c r="D94" s="73"/>
      <c r="E94" s="70"/>
      <c r="F94" s="70"/>
      <c r="G94" s="73"/>
      <c r="H94" s="76"/>
      <c r="I94" s="95" t="s">
        <v>2381</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2301</v>
      </c>
    </row>
    <row r="95" spans="1:65" hidden="1" outlineLevel="3" x14ac:dyDescent="0.25">
      <c r="A95" s="45"/>
      <c r="B95" s="54"/>
      <c r="C95" s="87">
        <f t="shared" ref="C95:C108" si="5">INT($C$81)+3</f>
        <v>4</v>
      </c>
      <c r="D95" s="73"/>
      <c r="E95" s="70"/>
      <c r="F95" s="70" t="s">
        <v>209</v>
      </c>
      <c r="G95" s="73"/>
      <c r="H95" s="108" t="s">
        <v>2246</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2302</v>
      </c>
      <c r="BE95" s="160">
        <v>70</v>
      </c>
      <c r="BF95">
        <f>IFERROR(MIN(2,MATCH($BE95,i_woolp_mpg_range_w5,1)),1)-1</f>
        <v>1</v>
      </c>
      <c r="BG95" t="s">
        <v>2303</v>
      </c>
      <c r="BH95" s="97">
        <v>50</v>
      </c>
      <c r="BI95">
        <f>IFERROR(MIN(2,MATCH($BH95,i_woolp_fdprem_range_w5,1)),1)-1</f>
        <v>1</v>
      </c>
      <c r="BK95" s="325" t="s">
        <v>2383</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2304</v>
      </c>
      <c r="BD96" s="333" t="s">
        <v>2305</v>
      </c>
      <c r="BE96" s="333" t="s">
        <v>2303</v>
      </c>
      <c r="BF96" s="342" t="s">
        <v>2309</v>
      </c>
      <c r="BG96" s="434" t="s">
        <v>2746</v>
      </c>
      <c r="BK96" s="331" t="s">
        <v>2382</v>
      </c>
      <c r="BL96" s="331" t="s">
        <v>2302</v>
      </c>
      <c r="BM96" s="331" t="s">
        <v>2303</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2380</v>
      </c>
      <c r="J110" s="97"/>
      <c r="K110" s="97"/>
      <c r="L110" s="126" t="s">
        <v>220</v>
      </c>
      <c r="M110" s="126"/>
      <c r="N110" s="126"/>
      <c r="O110" s="126" t="s">
        <v>221</v>
      </c>
      <c r="P110" s="126"/>
      <c r="Q110" s="126"/>
      <c r="R110" s="126"/>
      <c r="S110" s="126"/>
      <c r="T110" s="126"/>
      <c r="U110" s="126"/>
      <c r="V110" s="126"/>
      <c r="W110" s="126" t="s">
        <v>2247</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2762</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2764</v>
      </c>
    </row>
    <row r="113" spans="1:48" hidden="1" outlineLevel="3" x14ac:dyDescent="0.25">
      <c r="A113" s="45"/>
      <c r="B113" s="54"/>
      <c r="C113" s="87">
        <f>INT($C$81+3)</f>
        <v>4</v>
      </c>
      <c r="D113" s="73"/>
      <c r="E113" s="70"/>
      <c r="F113" s="70"/>
      <c r="G113" s="73"/>
      <c r="H113" s="76" t="s">
        <v>225</v>
      </c>
      <c r="I113" s="97">
        <v>70</v>
      </c>
      <c r="J113" s="76" t="s">
        <v>2268</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2763</v>
      </c>
    </row>
    <row r="114" spans="1:48" hidden="1" outlineLevel="3" x14ac:dyDescent="0.25">
      <c r="A114" s="45"/>
      <c r="B114" s="54"/>
      <c r="C114" s="87">
        <f>INT($C$81+3)</f>
        <v>4</v>
      </c>
      <c r="D114" s="73"/>
      <c r="E114" s="70"/>
      <c r="F114" s="70"/>
      <c r="G114" s="73"/>
      <c r="H114" s="76" t="s">
        <v>226</v>
      </c>
      <c r="I114" s="97">
        <v>50</v>
      </c>
      <c r="J114" s="76" t="s">
        <v>2752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2248</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2249</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2250</v>
      </c>
      <c r="J120" s="116">
        <v>0.68</v>
      </c>
      <c r="K120" s="116">
        <v>0.55000000000000004</v>
      </c>
      <c r="L120" s="116">
        <v>0.5</v>
      </c>
      <c r="M120" s="116">
        <v>0.65</v>
      </c>
      <c r="N120" s="116">
        <v>0.65</v>
      </c>
      <c r="O120" s="131">
        <f>J120</f>
        <v>0.68</v>
      </c>
      <c r="P120" s="131">
        <v>0.4</v>
      </c>
      <c r="Q120" s="97" t="s">
        <v>2251</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2252</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2253</v>
      </c>
      <c r="J122" s="131">
        <v>0.82</v>
      </c>
      <c r="K122" s="131">
        <v>0.1</v>
      </c>
      <c r="L122" s="131">
        <v>3.3000000000000002E-2</v>
      </c>
      <c r="M122" s="131">
        <v>1.2999999999999999E-2</v>
      </c>
      <c r="N122" s="131">
        <v>3.3000000000000002E-2</v>
      </c>
      <c r="O122" s="131">
        <v>0</v>
      </c>
      <c r="P122" s="131">
        <v>3.3000000000000002E-2</v>
      </c>
      <c r="Q122" s="97" t="s">
        <v>2254</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2255</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2256</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2257</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2258</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2252</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2253</v>
      </c>
      <c r="J127" s="131">
        <v>0.85</v>
      </c>
      <c r="K127" s="131">
        <v>0.08</v>
      </c>
      <c r="L127" s="131">
        <v>0.03</v>
      </c>
      <c r="M127" s="131">
        <v>0.01</v>
      </c>
      <c r="N127" s="131">
        <v>2.8000000000000001E-2</v>
      </c>
      <c r="O127" s="131">
        <v>0</v>
      </c>
      <c r="P127" s="131">
        <v>2.8000000000000001E-2</v>
      </c>
      <c r="Q127" s="97" t="s">
        <v>2259</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2255</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2256</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2257</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2260</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2261</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2262</v>
      </c>
      <c r="I138" s="133"/>
      <c r="J138" s="133"/>
      <c r="K138" s="309">
        <f>SUM(K134:K137)</f>
        <v>0.4467741935483871</v>
      </c>
      <c r="L138" s="134"/>
      <c r="M138" s="76"/>
      <c r="N138" s="76" t="s">
        <v>2747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2263</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2264</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2306</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2853</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2619</v>
      </c>
      <c r="AM164" s="95"/>
      <c r="AN164" s="73"/>
      <c r="AO164" s="57"/>
      <c r="AP164" s="45"/>
      <c r="AQ164" s="45"/>
      <c r="AR164" s="45"/>
      <c r="AS164" s="457"/>
      <c r="AT164" s="457"/>
      <c r="AV164" t="s">
        <v>2751</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2854</v>
      </c>
      <c r="P165" s="141" t="s">
        <v>2855</v>
      </c>
      <c r="Q165" s="141" t="s">
        <v>2856</v>
      </c>
      <c r="R165" s="141" t="s">
        <v>2857</v>
      </c>
      <c r="S165" s="141" t="s">
        <v>2858</v>
      </c>
      <c r="T165" s="141" t="s">
        <v>2859</v>
      </c>
      <c r="U165" s="139" t="s">
        <v>256</v>
      </c>
      <c r="V165" s="139" t="s">
        <v>257</v>
      </c>
      <c r="W165" s="140" t="s">
        <v>258</v>
      </c>
      <c r="X165" s="140" t="s">
        <v>2748</v>
      </c>
      <c r="Y165" s="140" t="s">
        <v>2749</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2307</v>
      </c>
      <c r="AX165" t="s">
        <v>2308</v>
      </c>
      <c r="AY165" t="s">
        <v>1215</v>
      </c>
      <c r="AZ165" s="5" t="s">
        <v>2750</v>
      </c>
      <c r="BA165" s="438" t="s">
        <v>296</v>
      </c>
      <c r="BD165" t="s">
        <v>2352</v>
      </c>
    </row>
    <row r="166" spans="1:58" outlineLevel="3" x14ac:dyDescent="0.25">
      <c r="A166" s="45"/>
      <c r="B166" s="54"/>
      <c r="C166" s="87">
        <f>INT($C$150+3)</f>
        <v>4</v>
      </c>
      <c r="D166" s="73"/>
      <c r="E166" s="70">
        <v>0</v>
      </c>
      <c r="F166" s="70"/>
      <c r="G166" s="73"/>
      <c r="H166" s="142" t="s">
        <v>2849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2850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2851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2353</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2354</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2847</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2852</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2620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2272</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2621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2622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2848</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2622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2623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2624</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2199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2204</v>
      </c>
      <c r="K300" s="277" t="s">
        <v>2200</v>
      </c>
      <c r="L300" s="277" t="s">
        <v>2201</v>
      </c>
      <c r="M300" s="277" t="s">
        <v>3037</v>
      </c>
      <c r="N300" s="277" t="s">
        <v>3036</v>
      </c>
      <c r="O300" s="76" t="s">
        <v>2208</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2205</v>
      </c>
      <c r="K301" s="96" t="s">
        <v>2202</v>
      </c>
      <c r="L301" s="96" t="s">
        <v>2203</v>
      </c>
      <c r="M301" s="96" t="s">
        <v>3034</v>
      </c>
      <c r="N301" s="96" t="s">
        <v>3035</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2206</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2198</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372</v>
      </c>
      <c r="I318" s="76"/>
      <c r="J318" s="76"/>
      <c r="K318" s="76"/>
      <c r="L318" s="76"/>
      <c r="M318" s="76"/>
      <c r="N318" s="76"/>
      <c r="O318" s="76"/>
      <c r="P318" s="76"/>
      <c r="Q318" s="76"/>
      <c r="R318" s="76"/>
      <c r="S318" s="76"/>
      <c r="T318" s="200">
        <f t="shared" ref="T318:AF318" si="71">T$314*T$317</f>
        <v>2.5000000000000005E-3</v>
      </c>
      <c r="U318" s="200">
        <f t="shared" si="71"/>
        <v>1.3000000000000001E-2</v>
      </c>
      <c r="V318" s="200">
        <f t="shared" si="71"/>
        <v>0.4</v>
      </c>
      <c r="W318" s="200">
        <f t="shared" si="71"/>
        <v>0.4</v>
      </c>
      <c r="X318" s="200">
        <f t="shared" si="71"/>
        <v>0.5</v>
      </c>
      <c r="Y318" s="200">
        <f t="shared" si="71"/>
        <v>2.56</v>
      </c>
      <c r="Z318" s="200">
        <f t="shared" si="71"/>
        <v>0.25</v>
      </c>
      <c r="AA318" s="200">
        <f t="shared" si="71"/>
        <v>3.3000000000000002E-2</v>
      </c>
      <c r="AB318" s="200">
        <f t="shared" si="71"/>
        <v>1.95</v>
      </c>
      <c r="AC318" s="200">
        <f t="shared" si="71"/>
        <v>0</v>
      </c>
      <c r="AD318" s="200">
        <f t="shared" si="71"/>
        <v>0</v>
      </c>
      <c r="AE318" s="200">
        <f t="shared" si="71"/>
        <v>0</v>
      </c>
      <c r="AF318" s="200">
        <f t="shared" si="71"/>
        <v>6.2903225806451621E-2</v>
      </c>
      <c r="AG318" s="200">
        <f>AG314</f>
        <v>13.5</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2">IF(T$310&lt;&gt;"",T$310,T$309)</f>
        <v>Abamectin</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2267</v>
      </c>
      <c r="R326" s="99" t="s">
        <v>402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403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404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405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406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407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408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409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410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411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412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413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414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415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416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417</v>
      </c>
      <c r="I341" s="99">
        <v>5</v>
      </c>
      <c r="J341" s="96" t="str">
        <f t="shared" si="75"/>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418</v>
      </c>
      <c r="I342" s="99">
        <v>5</v>
      </c>
      <c r="J342" s="96" t="str">
        <f t="shared" si="75"/>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419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420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421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422</v>
      </c>
      <c r="I346" s="99">
        <v>1</v>
      </c>
      <c r="J346" s="96" t="str">
        <f t="shared" si="75"/>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423</v>
      </c>
      <c r="I347" s="99">
        <v>1</v>
      </c>
      <c r="J347" s="96" t="str">
        <f t="shared" si="75"/>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424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425</v>
      </c>
      <c r="I349" s="99">
        <v>1</v>
      </c>
      <c r="J349" s="96" t="str">
        <f t="shared" si="75"/>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426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427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2398</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2399</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2210</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2209</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440</v>
      </c>
      <c r="I382" s="97" t="b">
        <v>0</v>
      </c>
      <c r="J382" s="76"/>
      <c r="K382" s="76"/>
      <c r="L382" s="76"/>
      <c r="M382" s="76"/>
      <c r="N382" s="237" t="s">
        <v>2744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441</v>
      </c>
      <c r="K383" s="95"/>
      <c r="L383" s="95"/>
      <c r="M383" s="96" t="s">
        <v>2889</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2326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450</v>
      </c>
      <c r="I391" s="96">
        <v>7</v>
      </c>
      <c r="J391" s="79" t="b">
        <v>1</v>
      </c>
      <c r="K391" s="79" t="b">
        <v>0</v>
      </c>
      <c r="L391" s="79" t="b">
        <v>1</v>
      </c>
      <c r="M391" s="79">
        <v>3</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2958</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2212</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2286</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2327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2888</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abSelected="1" topLeftCell="A3" zoomScale="80" zoomScaleNormal="80" workbookViewId="0">
      <pane xSplit="9" ySplit="36" topLeftCell="J41" activePane="bottomRight" state="frozen"/>
      <selection activeCell="A3" sqref="A3"/>
      <selection pane="topRight" activeCell="J3" sqref="J3"/>
      <selection pane="bottomLeft" activeCell="A39" sqref="A39"/>
      <selection pane="bottomRight" activeCell="J11" sqref="J11:Y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45263.452692476902</v>
      </c>
      <c r="J11" s="507" t="s">
        <v>3054</v>
      </c>
      <c r="K11" s="508"/>
      <c r="L11" s="508"/>
      <c r="M11" s="508"/>
      <c r="N11" s="508"/>
      <c r="O11" s="508"/>
      <c r="P11" s="508"/>
      <c r="Q11" s="508"/>
      <c r="R11" s="508"/>
      <c r="S11" s="508"/>
      <c r="T11" s="508"/>
      <c r="U11" s="508"/>
      <c r="V11" s="508"/>
      <c r="W11" s="508"/>
      <c r="X11" s="508"/>
      <c r="Y11" s="508"/>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156</v>
      </c>
      <c r="I12" s="278">
        <v>45263.327311458299</v>
      </c>
      <c r="J12" s="509" t="s">
        <v>3051</v>
      </c>
      <c r="K12" s="510"/>
      <c r="L12" s="510"/>
      <c r="M12" s="510"/>
      <c r="N12" s="510"/>
      <c r="O12" s="510"/>
      <c r="P12" s="510"/>
      <c r="Q12" s="510"/>
      <c r="R12" s="510"/>
      <c r="S12" s="510"/>
      <c r="T12" s="510"/>
      <c r="U12" s="510"/>
      <c r="V12" s="510"/>
      <c r="W12" s="510"/>
      <c r="X12" s="510"/>
      <c r="Y12" s="510"/>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147</v>
      </c>
      <c r="F30" s="65">
        <v>1</v>
      </c>
      <c r="G30" s="66"/>
      <c r="H30" s="243" t="s">
        <v>3031</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2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2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2273</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45" customHeight="1" outlineLevel="1" collapsed="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x14ac:dyDescent="0.2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495</v>
      </c>
      <c r="I44" s="96" t="s">
        <v>731</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3033</v>
      </c>
      <c r="I45" s="96" t="s">
        <v>731</v>
      </c>
      <c r="J45" s="96"/>
      <c r="K45" s="76"/>
      <c r="L45" s="76"/>
      <c r="M45" s="76"/>
      <c r="N45" s="76"/>
      <c r="O45" s="76"/>
      <c r="P45" s="76"/>
      <c r="Q45" s="76"/>
      <c r="R45" s="76"/>
      <c r="S45" s="76"/>
      <c r="T45" s="76"/>
      <c r="U45" s="511">
        <f>3.058*U44/(U$358*U$364)</f>
        <v>27.53301320528211</v>
      </c>
      <c r="V45" s="512">
        <f t="shared" ref="V45:AB45" si="1">3.058*V44/(V$358*V$364)</f>
        <v>36.710684273709482</v>
      </c>
      <c r="W45" s="512">
        <f t="shared" si="1"/>
        <v>36.037655062024804</v>
      </c>
      <c r="X45" s="512">
        <f t="shared" si="1"/>
        <v>36.710684273709482</v>
      </c>
      <c r="Y45" s="512">
        <f t="shared" si="1"/>
        <v>44.052821128451377</v>
      </c>
      <c r="Z45" s="512">
        <f t="shared" si="1"/>
        <v>42.829131652661061</v>
      </c>
      <c r="AA45" s="512">
        <f t="shared" si="1"/>
        <v>42.829131652661061</v>
      </c>
      <c r="AB45" s="512">
        <f t="shared" si="1"/>
        <v>48.947579031612641</v>
      </c>
      <c r="AC45" s="76"/>
      <c r="AD45" s="97" t="s">
        <v>3053</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496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497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498</v>
      </c>
      <c r="AE47" s="76"/>
      <c r="AF47" s="97">
        <v>1</v>
      </c>
      <c r="AG47" s="97">
        <v>1</v>
      </c>
      <c r="AH47" s="73"/>
      <c r="AI47" s="57"/>
      <c r="AJ47" s="45"/>
      <c r="AK47" s="45"/>
      <c r="AL47" s="45"/>
    </row>
    <row r="48" spans="1:38" outlineLevel="2" x14ac:dyDescent="0.25">
      <c r="A48" s="45"/>
      <c r="B48" s="54"/>
      <c r="C48" s="47">
        <f t="shared" si="2"/>
        <v>3</v>
      </c>
      <c r="D48" s="73"/>
      <c r="E48" s="70"/>
      <c r="F48" s="70"/>
      <c r="G48" s="73"/>
      <c r="H48" s="136" t="s">
        <v>499</v>
      </c>
      <c r="I48" s="96" t="s">
        <v>500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498</v>
      </c>
      <c r="AE48" s="76"/>
      <c r="AF48" s="97">
        <v>1</v>
      </c>
      <c r="AG48" s="97">
        <v>1</v>
      </c>
      <c r="AH48" s="73"/>
      <c r="AI48" s="57"/>
      <c r="AJ48" s="45"/>
      <c r="AK48" s="45"/>
      <c r="AL48" s="45"/>
    </row>
    <row r="49" spans="1:38" outlineLevel="2" x14ac:dyDescent="0.25">
      <c r="A49" s="45"/>
      <c r="B49" s="54"/>
      <c r="C49" s="47">
        <f t="shared" si="2"/>
        <v>3</v>
      </c>
      <c r="D49" s="73"/>
      <c r="E49" s="70"/>
      <c r="F49" s="70"/>
      <c r="G49" s="73"/>
      <c r="H49" s="136" t="s">
        <v>501</v>
      </c>
      <c r="I49" s="96" t="s">
        <v>500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498</v>
      </c>
      <c r="AE49" s="76"/>
      <c r="AF49" s="97">
        <v>1</v>
      </c>
      <c r="AG49" s="97">
        <v>1</v>
      </c>
      <c r="AH49" s="73"/>
      <c r="AI49" s="57"/>
      <c r="AJ49" s="45"/>
      <c r="AK49" s="45"/>
      <c r="AL49" s="45"/>
    </row>
    <row r="50" spans="1:38" outlineLevel="2" x14ac:dyDescent="0.25">
      <c r="A50" s="45"/>
      <c r="B50" s="54"/>
      <c r="C50" s="47">
        <f t="shared" si="2"/>
        <v>3</v>
      </c>
      <c r="D50" s="73"/>
      <c r="E50" s="70"/>
      <c r="F50" s="70"/>
      <c r="G50" s="73"/>
      <c r="H50" s="136" t="s">
        <v>502</v>
      </c>
      <c r="I50" s="96" t="s">
        <v>503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504</v>
      </c>
      <c r="I51" s="96" t="s">
        <v>1461</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3042</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3043</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3044</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3045</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3046</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3047</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2590</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2349</v>
      </c>
      <c r="AE58" s="76"/>
      <c r="AF58" s="97">
        <v>1</v>
      </c>
      <c r="AG58" s="97">
        <v>1</v>
      </c>
      <c r="AH58" s="73"/>
      <c r="AI58" s="57"/>
      <c r="AJ58" s="45"/>
      <c r="AK58" s="45"/>
      <c r="AL58" s="45"/>
    </row>
    <row r="59" spans="1:38" outlineLevel="2" x14ac:dyDescent="0.25">
      <c r="A59" s="45"/>
      <c r="B59" s="54"/>
      <c r="C59" s="47">
        <f t="shared" si="2"/>
        <v>3</v>
      </c>
      <c r="D59" s="73"/>
      <c r="E59" s="70"/>
      <c r="F59" s="70"/>
      <c r="G59" s="73"/>
      <c r="H59" s="76" t="s">
        <v>2616</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2617</v>
      </c>
      <c r="AE59" s="76"/>
      <c r="AF59" s="97">
        <v>1</v>
      </c>
      <c r="AG59" s="97">
        <v>1</v>
      </c>
      <c r="AH59" s="73"/>
      <c r="AI59" s="57"/>
      <c r="AJ59" s="45"/>
      <c r="AK59" s="45"/>
      <c r="AL59" s="45"/>
    </row>
    <row r="60" spans="1:38" outlineLevel="2" x14ac:dyDescent="0.25">
      <c r="A60" s="45"/>
      <c r="B60" s="54"/>
      <c r="C60" s="47">
        <f t="shared" si="2"/>
        <v>3</v>
      </c>
      <c r="D60" s="73"/>
      <c r="E60" s="70"/>
      <c r="F60" s="70"/>
      <c r="G60" s="73"/>
      <c r="H60" s="76" t="s">
        <v>2795</v>
      </c>
      <c r="I60" s="96" t="s">
        <v>2434</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2587</v>
      </c>
      <c r="AE60" s="76"/>
      <c r="AF60" s="97">
        <v>1</v>
      </c>
      <c r="AG60" s="97">
        <v>1</v>
      </c>
      <c r="AH60" s="73"/>
      <c r="AI60" s="57"/>
      <c r="AJ60" s="45"/>
      <c r="AK60" s="45"/>
      <c r="AL60" s="45"/>
    </row>
    <row r="61" spans="1:38" outlineLevel="2" x14ac:dyDescent="0.25">
      <c r="A61" s="45"/>
      <c r="B61" s="54"/>
      <c r="C61" s="47">
        <f t="shared" si="2"/>
        <v>3</v>
      </c>
      <c r="D61" s="73"/>
      <c r="E61" s="70"/>
      <c r="F61" s="70"/>
      <c r="G61" s="73"/>
      <c r="H61" s="76" t="s">
        <v>505</v>
      </c>
      <c r="I61" s="96" t="s">
        <v>99</v>
      </c>
      <c r="J61" s="385" t="s">
        <v>2331</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506</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507</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2322</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2794</v>
      </c>
      <c r="AE64" s="76"/>
      <c r="AF64" s="97">
        <v>1</v>
      </c>
      <c r="AG64" s="97">
        <v>1</v>
      </c>
      <c r="AH64" s="73"/>
      <c r="AI64" s="57"/>
      <c r="AJ64" s="45"/>
      <c r="AK64" s="45"/>
      <c r="AL64" s="45"/>
    </row>
    <row r="65" spans="1:38" outlineLevel="2" x14ac:dyDescent="0.25">
      <c r="A65" s="45"/>
      <c r="B65" s="54"/>
      <c r="C65" s="47">
        <f t="shared" si="2"/>
        <v>3</v>
      </c>
      <c r="D65" s="73"/>
      <c r="E65" s="70"/>
      <c r="F65" s="70"/>
      <c r="G65" s="73"/>
      <c r="H65" s="136" t="s">
        <v>2793</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2794</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2324</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2794</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2323</v>
      </c>
      <c r="I67" s="96" t="s">
        <v>2285</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2813</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2271</v>
      </c>
      <c r="I69" s="96" t="s">
        <v>99</v>
      </c>
      <c r="J69" s="385" t="s">
        <v>2330</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2639</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508</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509</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510</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511</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512</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513</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53" t="s">
        <v>3032</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514</v>
      </c>
      <c r="I78" s="96" t="s">
        <v>515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516</v>
      </c>
      <c r="I79" s="96" t="s">
        <v>515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517</v>
      </c>
      <c r="I80" s="96" t="s">
        <v>515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518</v>
      </c>
      <c r="I81" s="96" t="s">
        <v>515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519</v>
      </c>
      <c r="I82" s="96" t="s">
        <v>515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520</v>
      </c>
      <c r="I83" s="96" t="s">
        <v>515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521</v>
      </c>
      <c r="I84" s="96" t="s">
        <v>515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2343</v>
      </c>
      <c r="I85" s="96" t="s">
        <v>515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2355</v>
      </c>
      <c r="I86" s="96" t="s">
        <v>515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516</v>
      </c>
      <c r="I87" s="96" t="s">
        <v>515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517</v>
      </c>
      <c r="I88" s="96" t="s">
        <v>515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518</v>
      </c>
      <c r="I89" s="96" t="s">
        <v>515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519</v>
      </c>
      <c r="I90" s="96" t="s">
        <v>515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520</v>
      </c>
      <c r="I91" s="96" t="s">
        <v>515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521</v>
      </c>
      <c r="I92" s="96" t="s">
        <v>515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2343</v>
      </c>
      <c r="I93" s="96" t="s">
        <v>515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522</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523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53" t="s">
        <v>524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36" t="s">
        <v>525</v>
      </c>
      <c r="I97" s="96" t="s">
        <v>2289</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36" t="s">
        <v>526</v>
      </c>
      <c r="I98" s="96" t="s">
        <v>2290</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36" t="s">
        <v>527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36" t="s">
        <v>528</v>
      </c>
      <c r="I100" s="96" t="s">
        <v>500</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63" t="s">
        <v>529</v>
      </c>
      <c r="G102" s="73"/>
      <c r="H102" s="253" t="s">
        <v>530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531</v>
      </c>
      <c r="F103" s="70" t="s">
        <v>532</v>
      </c>
      <c r="G103" s="73"/>
      <c r="H103" s="76" t="s">
        <v>533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534</v>
      </c>
      <c r="G104" s="73"/>
      <c r="H104" s="76" t="s">
        <v>535</v>
      </c>
      <c r="I104" s="96" t="s">
        <v>536</v>
      </c>
      <c r="J104" s="96"/>
      <c r="K104" s="97">
        <v>1.5699999999999999E-2</v>
      </c>
      <c r="L104" s="97">
        <v>1.5699999999999999E-2</v>
      </c>
      <c r="M104" s="97">
        <v>1.15E-2</v>
      </c>
      <c r="N104" s="97">
        <v>1.15E-2</v>
      </c>
      <c r="O104" s="97">
        <v>1.15E-2</v>
      </c>
      <c r="P104" s="97">
        <v>1.15E-2</v>
      </c>
      <c r="Q104" s="76"/>
      <c r="R104" s="76" t="s">
        <v>537</v>
      </c>
      <c r="S104" s="76" t="s">
        <v>537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538</v>
      </c>
      <c r="G105" s="73"/>
      <c r="H105" s="76" t="s">
        <v>539</v>
      </c>
      <c r="I105" s="96" t="s">
        <v>540</v>
      </c>
      <c r="J105" s="96"/>
      <c r="K105" s="97">
        <v>0.27</v>
      </c>
      <c r="L105" s="97">
        <v>0.27</v>
      </c>
      <c r="M105" s="97">
        <v>0.27</v>
      </c>
      <c r="N105" s="97">
        <v>0.27</v>
      </c>
      <c r="O105" s="97">
        <v>0.27</v>
      </c>
      <c r="P105" s="97">
        <v>0.27</v>
      </c>
      <c r="Q105" s="76"/>
      <c r="R105" s="76" t="s">
        <v>541</v>
      </c>
      <c r="S105" s="76" t="s">
        <v>541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542</v>
      </c>
      <c r="G106" s="73"/>
      <c r="H106" s="264" t="s">
        <v>543</v>
      </c>
      <c r="I106" s="96" t="s">
        <v>540</v>
      </c>
      <c r="J106" s="96"/>
      <c r="K106" s="97">
        <v>0.4</v>
      </c>
      <c r="L106" s="97">
        <v>0.4</v>
      </c>
      <c r="M106" s="97">
        <v>0.4</v>
      </c>
      <c r="N106" s="97">
        <v>0.4</v>
      </c>
      <c r="O106" s="97">
        <v>0.4</v>
      </c>
      <c r="P106" s="97">
        <v>0.4</v>
      </c>
      <c r="Q106" s="76"/>
      <c r="R106" s="76" t="s">
        <v>544</v>
      </c>
      <c r="S106" s="76" t="s">
        <v>544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545</v>
      </c>
      <c r="G107" s="73"/>
      <c r="H107" s="264" t="s">
        <v>546</v>
      </c>
      <c r="I107" s="96" t="s">
        <v>540</v>
      </c>
      <c r="J107" s="96"/>
      <c r="K107" s="97">
        <v>0.6</v>
      </c>
      <c r="L107" s="97">
        <v>0.6</v>
      </c>
      <c r="M107" s="97">
        <v>1</v>
      </c>
      <c r="N107" s="97">
        <v>1</v>
      </c>
      <c r="O107" s="97">
        <v>1</v>
      </c>
      <c r="P107" s="97">
        <v>1</v>
      </c>
      <c r="Q107" s="76"/>
      <c r="R107" s="76" t="s">
        <v>547</v>
      </c>
      <c r="S107" s="76" t="s">
        <v>548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549</v>
      </c>
      <c r="G108" s="73"/>
      <c r="H108" s="76" t="s">
        <v>2836</v>
      </c>
      <c r="I108" s="96" t="s">
        <v>1767</v>
      </c>
      <c r="J108" s="96"/>
      <c r="K108" s="344">
        <v>0.15</v>
      </c>
      <c r="L108" s="344">
        <v>0.15</v>
      </c>
      <c r="M108" s="344">
        <v>0.15</v>
      </c>
      <c r="N108" s="344">
        <v>0.15</v>
      </c>
      <c r="O108" s="344">
        <v>0.15</v>
      </c>
      <c r="P108" s="344">
        <v>0.15</v>
      </c>
      <c r="Q108" s="76"/>
      <c r="R108" s="76" t="s">
        <v>550</v>
      </c>
      <c r="S108" s="76" t="s">
        <v>550</v>
      </c>
      <c r="T108" s="76"/>
      <c r="U108" s="273">
        <v>0.19</v>
      </c>
      <c r="V108" s="273">
        <v>0.19</v>
      </c>
      <c r="W108" s="273">
        <v>0.19</v>
      </c>
      <c r="X108" s="273">
        <v>0.25</v>
      </c>
      <c r="Y108" s="273">
        <v>0.25</v>
      </c>
      <c r="Z108" s="273">
        <v>0.25</v>
      </c>
      <c r="AA108" s="273">
        <v>0.25</v>
      </c>
      <c r="AB108" s="273">
        <v>0.25</v>
      </c>
      <c r="AC108" s="76"/>
      <c r="AD108" s="97" t="s">
        <v>2325</v>
      </c>
      <c r="AE108" s="76"/>
      <c r="AF108" s="97">
        <v>1</v>
      </c>
      <c r="AG108" s="97">
        <v>1</v>
      </c>
      <c r="AH108" s="73"/>
      <c r="AI108" s="57"/>
      <c r="AJ108" s="45"/>
      <c r="AK108" s="45"/>
      <c r="AL108" s="45"/>
    </row>
    <row r="109" spans="1:38" hidden="1" outlineLevel="3" x14ac:dyDescent="0.25">
      <c r="A109" s="45"/>
      <c r="B109" s="54"/>
      <c r="C109" s="47">
        <f>INT($C$29)+3</f>
        <v>4</v>
      </c>
      <c r="D109" s="73"/>
      <c r="E109" s="70"/>
      <c r="F109" s="70" t="s">
        <v>551</v>
      </c>
      <c r="G109" s="73"/>
      <c r="H109" s="76" t="s">
        <v>552</v>
      </c>
      <c r="I109" s="96" t="s">
        <v>540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9">INT($C$29)+3</f>
        <v>4</v>
      </c>
      <c r="D110" s="73"/>
      <c r="E110" s="70"/>
      <c r="F110" s="70" t="s">
        <v>553</v>
      </c>
      <c r="G110" s="73"/>
      <c r="H110" s="76" t="s">
        <v>554</v>
      </c>
      <c r="I110" s="96" t="s">
        <v>2285</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498</v>
      </c>
      <c r="AE110" s="76"/>
      <c r="AF110" s="97">
        <v>1</v>
      </c>
      <c r="AG110" s="97">
        <v>1</v>
      </c>
      <c r="AH110" s="73"/>
      <c r="AI110" s="57"/>
      <c r="AJ110" s="45"/>
      <c r="AK110" s="45"/>
      <c r="AL110" s="45"/>
    </row>
    <row r="111" spans="1:38" hidden="1" outlineLevel="2" x14ac:dyDescent="0.25">
      <c r="A111" s="45"/>
      <c r="B111" s="54"/>
      <c r="C111" s="47">
        <f t="shared" si="19"/>
        <v>4</v>
      </c>
      <c r="D111" s="73"/>
      <c r="E111" s="70"/>
      <c r="F111" s="70" t="s">
        <v>2995</v>
      </c>
      <c r="G111" s="73"/>
      <c r="H111" s="76" t="s">
        <v>2996</v>
      </c>
      <c r="I111" s="96" t="s">
        <v>540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2997</v>
      </c>
      <c r="AE111" s="76"/>
      <c r="AF111" s="97">
        <v>1</v>
      </c>
      <c r="AG111" s="97">
        <v>1</v>
      </c>
      <c r="AH111" s="73"/>
      <c r="AI111" s="57"/>
      <c r="AJ111" s="45"/>
      <c r="AK111" s="45"/>
      <c r="AL111" s="45"/>
    </row>
    <row r="112" spans="1:38" hidden="1" outlineLevel="2" x14ac:dyDescent="0.25">
      <c r="A112" s="45"/>
      <c r="B112" s="54"/>
      <c r="C112" s="47">
        <f t="shared" si="19"/>
        <v>4</v>
      </c>
      <c r="D112" s="73"/>
      <c r="E112" s="70"/>
      <c r="F112" s="70" t="s">
        <v>2998</v>
      </c>
      <c r="G112" s="73" t="s">
        <v>152</v>
      </c>
      <c r="H112" s="76" t="s">
        <v>2999</v>
      </c>
      <c r="I112" s="96" t="s">
        <v>540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2997</v>
      </c>
      <c r="AE112" s="76"/>
      <c r="AF112" s="97">
        <v>1</v>
      </c>
      <c r="AG112" s="97">
        <v>1</v>
      </c>
      <c r="AH112" s="73"/>
      <c r="AI112" s="57"/>
      <c r="AJ112" s="45"/>
      <c r="AK112" s="45"/>
      <c r="AL112" s="45"/>
    </row>
    <row r="113" spans="1:38" hidden="1" outlineLevel="2" x14ac:dyDescent="0.25">
      <c r="A113" s="45"/>
      <c r="B113" s="54"/>
      <c r="C113" s="47">
        <f t="shared" si="19"/>
        <v>4</v>
      </c>
      <c r="D113" s="73"/>
      <c r="E113" s="70"/>
      <c r="F113" s="70" t="s">
        <v>3000</v>
      </c>
      <c r="G113" s="73" t="s">
        <v>152</v>
      </c>
      <c r="H113" s="76" t="s">
        <v>3001</v>
      </c>
      <c r="I113" s="96" t="s">
        <v>540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3002</v>
      </c>
      <c r="AE113" s="76"/>
      <c r="AF113" s="97">
        <v>1</v>
      </c>
      <c r="AG113" s="97">
        <v>1</v>
      </c>
      <c r="AH113" s="73"/>
      <c r="AI113" s="57"/>
      <c r="AJ113" s="45"/>
      <c r="AK113" s="45"/>
      <c r="AL113" s="45"/>
    </row>
    <row r="114" spans="1:38" hidden="1" outlineLevel="2" x14ac:dyDescent="0.25">
      <c r="A114" s="45"/>
      <c r="B114" s="54"/>
      <c r="C114" s="47">
        <f t="shared" si="19"/>
        <v>4</v>
      </c>
      <c r="D114" s="73"/>
      <c r="E114" s="70"/>
      <c r="F114" s="70" t="s">
        <v>3003</v>
      </c>
      <c r="G114" s="73" t="s">
        <v>152</v>
      </c>
      <c r="H114" s="76" t="s">
        <v>3004</v>
      </c>
      <c r="I114" s="96" t="s">
        <v>540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9"/>
        <v>4</v>
      </c>
      <c r="D115" s="73"/>
      <c r="E115" s="70"/>
      <c r="F115" s="70" t="s">
        <v>3005</v>
      </c>
      <c r="G115" s="73" t="s">
        <v>152</v>
      </c>
      <c r="H115" s="76" t="s">
        <v>3006</v>
      </c>
      <c r="I115" s="96" t="s">
        <v>540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9"/>
        <v>4</v>
      </c>
      <c r="D116" s="73"/>
      <c r="E116" s="70"/>
      <c r="F116" s="70" t="s">
        <v>3007</v>
      </c>
      <c r="G116" s="73" t="s">
        <v>152</v>
      </c>
      <c r="H116" s="76" t="s">
        <v>3008</v>
      </c>
      <c r="I116" s="96" t="s">
        <v>540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9"/>
        <v>4</v>
      </c>
      <c r="D117" s="73"/>
      <c r="E117" s="70"/>
      <c r="F117" s="70" t="s">
        <v>3009</v>
      </c>
      <c r="G117" s="73" t="s">
        <v>152</v>
      </c>
      <c r="H117" s="76" t="s">
        <v>3010</v>
      </c>
      <c r="I117" s="96" t="s">
        <v>540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9"/>
        <v>4</v>
      </c>
      <c r="D118" s="73"/>
      <c r="E118" s="70"/>
      <c r="F118" s="70" t="s">
        <v>3011</v>
      </c>
      <c r="G118" s="73" t="s">
        <v>152</v>
      </c>
      <c r="H118" s="76" t="s">
        <v>3012</v>
      </c>
      <c r="I118" s="96" t="s">
        <v>540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9"/>
        <v>4</v>
      </c>
      <c r="D119" s="73"/>
      <c r="E119" s="70"/>
      <c r="F119" s="70" t="s">
        <v>3013</v>
      </c>
      <c r="G119" s="73" t="s">
        <v>152</v>
      </c>
      <c r="H119" s="76" t="s">
        <v>3014</v>
      </c>
      <c r="I119" s="96" t="s">
        <v>540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9"/>
        <v>4</v>
      </c>
      <c r="D120" s="73"/>
      <c r="E120" s="70"/>
      <c r="F120" s="70" t="s">
        <v>3015</v>
      </c>
      <c r="G120" s="73" t="s">
        <v>152</v>
      </c>
      <c r="H120" s="76" t="s">
        <v>3016</v>
      </c>
      <c r="I120" s="96" t="s">
        <v>540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9"/>
        <v>4</v>
      </c>
      <c r="D121" s="73"/>
      <c r="E121" s="70"/>
      <c r="F121" s="70" t="s">
        <v>3017</v>
      </c>
      <c r="G121" s="73" t="s">
        <v>152</v>
      </c>
      <c r="H121" s="76" t="s">
        <v>3018</v>
      </c>
      <c r="I121" s="96" t="s">
        <v>540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9"/>
        <v>4</v>
      </c>
      <c r="D122" s="73"/>
      <c r="E122" s="70"/>
      <c r="F122" s="70" t="s">
        <v>3019</v>
      </c>
      <c r="G122" s="73" t="s">
        <v>152</v>
      </c>
      <c r="H122" s="76" t="s">
        <v>3020</v>
      </c>
      <c r="I122" s="96" t="s">
        <v>540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9"/>
        <v>4</v>
      </c>
      <c r="D123" s="73"/>
      <c r="E123" s="70"/>
      <c r="F123" s="70" t="s">
        <v>3021</v>
      </c>
      <c r="G123" s="73" t="s">
        <v>152</v>
      </c>
      <c r="H123" s="76" t="s">
        <v>3022</v>
      </c>
      <c r="I123" s="96" t="s">
        <v>540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9"/>
        <v>4</v>
      </c>
      <c r="D124" s="73"/>
      <c r="E124" s="70"/>
      <c r="F124" s="70" t="s">
        <v>3023</v>
      </c>
      <c r="G124" s="73" t="s">
        <v>152</v>
      </c>
      <c r="H124" s="76" t="s">
        <v>3024</v>
      </c>
      <c r="I124" s="96" t="s">
        <v>540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9"/>
        <v>4</v>
      </c>
      <c r="D125" s="73"/>
      <c r="E125" s="70"/>
      <c r="F125" s="70" t="s">
        <v>3025</v>
      </c>
      <c r="G125" s="73" t="s">
        <v>152</v>
      </c>
      <c r="H125" s="76" t="s">
        <v>3026</v>
      </c>
      <c r="I125" s="96" t="s">
        <v>540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63" t="s">
        <v>555</v>
      </c>
      <c r="G126" s="73"/>
      <c r="H126" s="253" t="s">
        <v>556</v>
      </c>
      <c r="I126" s="96"/>
      <c r="J126" s="96" t="s">
        <v>557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558</v>
      </c>
      <c r="F127" s="70" t="s">
        <v>559</v>
      </c>
      <c r="G127" s="73"/>
      <c r="H127" s="76" t="s">
        <v>533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20">INT($C$29)+2</f>
        <v>3</v>
      </c>
      <c r="D128" s="73"/>
      <c r="E128" s="70"/>
      <c r="F128" s="70" t="s">
        <v>560</v>
      </c>
      <c r="G128" s="73"/>
      <c r="H128" s="76" t="s">
        <v>561</v>
      </c>
      <c r="I128" s="96" t="s">
        <v>562</v>
      </c>
      <c r="J128" s="96"/>
      <c r="K128" s="97">
        <v>0.04</v>
      </c>
      <c r="L128" s="97">
        <v>0.05</v>
      </c>
      <c r="M128" s="97">
        <v>2.5000000000000001E-2</v>
      </c>
      <c r="N128" s="97">
        <v>2.5000000000000001E-2</v>
      </c>
      <c r="O128" s="97">
        <v>2.5000000000000001E-2</v>
      </c>
      <c r="P128" s="97">
        <v>2.5000000000000001E-2</v>
      </c>
      <c r="Q128" s="76"/>
      <c r="R128" s="76" t="s">
        <v>2350</v>
      </c>
      <c r="S128" s="76" t="s">
        <v>550</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hidden="1" outlineLevel="2" x14ac:dyDescent="0.25">
      <c r="A129" s="45"/>
      <c r="B129" s="54"/>
      <c r="C129" s="47">
        <f t="shared" si="20"/>
        <v>3</v>
      </c>
      <c r="D129" s="73"/>
      <c r="E129" s="70"/>
      <c r="F129" s="70" t="s">
        <v>563</v>
      </c>
      <c r="G129" s="73"/>
      <c r="H129" s="76" t="s">
        <v>564</v>
      </c>
      <c r="I129" s="96" t="s">
        <v>540</v>
      </c>
      <c r="J129" s="96"/>
      <c r="K129" s="97">
        <v>1.7</v>
      </c>
      <c r="L129" s="97">
        <v>1.7</v>
      </c>
      <c r="M129" s="97">
        <v>1.7</v>
      </c>
      <c r="N129" s="97">
        <v>1.7</v>
      </c>
      <c r="O129" s="97">
        <v>1.7</v>
      </c>
      <c r="P129" s="97">
        <v>1.7</v>
      </c>
      <c r="Q129" s="76"/>
      <c r="R129" s="76" t="s">
        <v>550</v>
      </c>
      <c r="S129" s="76" t="s">
        <v>550</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hidden="1" outlineLevel="2" x14ac:dyDescent="0.25">
      <c r="A130" s="45"/>
      <c r="B130" s="54"/>
      <c r="C130" s="47">
        <f t="shared" si="20"/>
        <v>3</v>
      </c>
      <c r="D130" s="73"/>
      <c r="E130" s="70"/>
      <c r="F130" s="70" t="s">
        <v>565</v>
      </c>
      <c r="G130" s="73"/>
      <c r="H130" s="76" t="s">
        <v>566</v>
      </c>
      <c r="I130" s="96" t="s">
        <v>567</v>
      </c>
      <c r="J130" s="96"/>
      <c r="K130" s="97">
        <v>0.5</v>
      </c>
      <c r="L130" s="97">
        <v>0.5</v>
      </c>
      <c r="M130" s="97">
        <v>0.22</v>
      </c>
      <c r="N130" s="97">
        <v>0.22</v>
      </c>
      <c r="O130" s="97">
        <v>0.22</v>
      </c>
      <c r="P130" s="97">
        <v>0.22</v>
      </c>
      <c r="Q130" s="76"/>
      <c r="R130" s="76" t="s">
        <v>550</v>
      </c>
      <c r="S130" s="76" t="s">
        <v>550</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hidden="1" outlineLevel="2" x14ac:dyDescent="0.25">
      <c r="A131" s="45"/>
      <c r="B131" s="54"/>
      <c r="C131" s="47">
        <f t="shared" si="20"/>
        <v>3</v>
      </c>
      <c r="D131" s="73"/>
      <c r="E131" s="70"/>
      <c r="F131" s="70" t="s">
        <v>568</v>
      </c>
      <c r="G131" s="73"/>
      <c r="H131" s="76" t="s">
        <v>566</v>
      </c>
      <c r="I131" s="96" t="s">
        <v>569</v>
      </c>
      <c r="J131" s="96"/>
      <c r="K131" s="97">
        <v>25</v>
      </c>
      <c r="L131" s="97">
        <v>25</v>
      </c>
      <c r="M131" s="97">
        <v>60</v>
      </c>
      <c r="N131" s="97">
        <v>60</v>
      </c>
      <c r="O131" s="97">
        <v>60</v>
      </c>
      <c r="P131" s="97">
        <v>60</v>
      </c>
      <c r="Q131" s="76"/>
      <c r="R131" s="76" t="s">
        <v>550</v>
      </c>
      <c r="S131" s="76" t="s">
        <v>550</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hidden="1" outlineLevel="2" x14ac:dyDescent="0.25">
      <c r="A132" s="45"/>
      <c r="B132" s="54"/>
      <c r="C132" s="47">
        <f t="shared" si="20"/>
        <v>3</v>
      </c>
      <c r="D132" s="73"/>
      <c r="E132" s="70"/>
      <c r="F132" s="70" t="s">
        <v>570</v>
      </c>
      <c r="G132" s="73"/>
      <c r="H132" s="76" t="s">
        <v>571</v>
      </c>
      <c r="I132" s="96" t="s">
        <v>540</v>
      </c>
      <c r="J132" s="96"/>
      <c r="K132" s="97">
        <v>0.01</v>
      </c>
      <c r="L132" s="97">
        <v>0.01</v>
      </c>
      <c r="M132" s="97">
        <v>0.02</v>
      </c>
      <c r="N132" s="97">
        <v>0.01</v>
      </c>
      <c r="O132" s="97">
        <v>0.02</v>
      </c>
      <c r="P132" s="97">
        <v>0.02</v>
      </c>
      <c r="Q132" s="76"/>
      <c r="R132" s="76" t="s">
        <v>572</v>
      </c>
      <c r="S132" s="76" t="s">
        <v>572</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hidden="1" outlineLevel="2" x14ac:dyDescent="0.25">
      <c r="A133" s="45"/>
      <c r="B133" s="54"/>
      <c r="C133" s="47">
        <f t="shared" si="20"/>
        <v>3</v>
      </c>
      <c r="D133" s="73"/>
      <c r="E133" s="70"/>
      <c r="F133" s="70" t="s">
        <v>573</v>
      </c>
      <c r="G133" s="73"/>
      <c r="H133" s="76" t="s">
        <v>574</v>
      </c>
      <c r="I133" s="96" t="s">
        <v>575</v>
      </c>
      <c r="J133" s="96"/>
      <c r="K133" s="97">
        <v>25</v>
      </c>
      <c r="L133" s="97">
        <v>25</v>
      </c>
      <c r="M133" s="97">
        <v>25</v>
      </c>
      <c r="N133" s="97">
        <v>25</v>
      </c>
      <c r="O133" s="97">
        <v>25</v>
      </c>
      <c r="P133" s="97">
        <v>25</v>
      </c>
      <c r="Q133" s="76"/>
      <c r="R133" s="76" t="s">
        <v>572</v>
      </c>
      <c r="S133" s="76" t="s">
        <v>572</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hidden="1" outlineLevel="2" x14ac:dyDescent="0.25">
      <c r="A134" s="45"/>
      <c r="B134" s="54"/>
      <c r="C134" s="47">
        <f t="shared" si="20"/>
        <v>3</v>
      </c>
      <c r="D134" s="73"/>
      <c r="E134" s="70"/>
      <c r="F134" s="70" t="s">
        <v>576</v>
      </c>
      <c r="G134" s="73"/>
      <c r="H134" s="76" t="s">
        <v>577</v>
      </c>
      <c r="I134" s="96" t="s">
        <v>575</v>
      </c>
      <c r="J134" s="96"/>
      <c r="K134" s="97">
        <v>22</v>
      </c>
      <c r="L134" s="97">
        <v>22</v>
      </c>
      <c r="M134" s="97">
        <v>22</v>
      </c>
      <c r="N134" s="97">
        <v>22</v>
      </c>
      <c r="O134" s="97">
        <v>22</v>
      </c>
      <c r="P134" s="97">
        <v>22</v>
      </c>
      <c r="Q134" s="76"/>
      <c r="R134" s="76" t="s">
        <v>572</v>
      </c>
      <c r="S134" s="76" t="s">
        <v>572</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578</v>
      </c>
      <c r="G135" s="73"/>
      <c r="H135" s="76" t="s">
        <v>579</v>
      </c>
      <c r="I135" s="96" t="s">
        <v>569</v>
      </c>
      <c r="J135" s="96"/>
      <c r="K135" s="97">
        <v>28</v>
      </c>
      <c r="L135" s="97">
        <v>28</v>
      </c>
      <c r="M135" s="97">
        <v>62</v>
      </c>
      <c r="N135" s="97">
        <v>62</v>
      </c>
      <c r="O135" s="97">
        <v>62</v>
      </c>
      <c r="P135" s="97">
        <v>81</v>
      </c>
      <c r="Q135" s="76"/>
      <c r="R135" s="76" t="s">
        <v>550</v>
      </c>
      <c r="S135" s="76" t="s">
        <v>550</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580</v>
      </c>
      <c r="G136" s="73"/>
      <c r="H136" s="76" t="s">
        <v>581</v>
      </c>
      <c r="I136" s="96" t="s">
        <v>540</v>
      </c>
      <c r="J136" s="96"/>
      <c r="K136" s="97">
        <v>1.4</v>
      </c>
      <c r="L136" s="97">
        <v>1.4</v>
      </c>
      <c r="M136" s="97">
        <v>1.7</v>
      </c>
      <c r="N136" s="97">
        <v>1.7</v>
      </c>
      <c r="O136" s="97">
        <v>1.7</v>
      </c>
      <c r="P136" s="97">
        <v>0.7</v>
      </c>
      <c r="Q136" s="76"/>
      <c r="R136" s="76" t="s">
        <v>550</v>
      </c>
      <c r="S136" s="76" t="s">
        <v>550</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582</v>
      </c>
      <c r="G137" s="73"/>
      <c r="H137" s="76" t="s">
        <v>583</v>
      </c>
      <c r="I137" s="96" t="s">
        <v>584</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585</v>
      </c>
      <c r="G138" s="73"/>
      <c r="H138" s="76" t="s">
        <v>583</v>
      </c>
      <c r="I138" s="96" t="s">
        <v>540</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586</v>
      </c>
      <c r="G139" s="73"/>
      <c r="H139" s="76" t="s">
        <v>587</v>
      </c>
      <c r="I139" s="96" t="s">
        <v>540</v>
      </c>
      <c r="J139" s="96"/>
      <c r="K139" s="97">
        <v>0.15</v>
      </c>
      <c r="L139" s="97">
        <v>0.15</v>
      </c>
      <c r="M139" s="97">
        <v>0.15</v>
      </c>
      <c r="N139" s="97">
        <v>0.15</v>
      </c>
      <c r="O139" s="97">
        <v>0.15</v>
      </c>
      <c r="P139" s="97">
        <v>0.15</v>
      </c>
      <c r="Q139" s="76"/>
      <c r="R139" s="76" t="s">
        <v>588</v>
      </c>
      <c r="S139" s="76" t="s">
        <v>588</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589</v>
      </c>
      <c r="G140" s="73"/>
      <c r="H140" s="76" t="s">
        <v>587</v>
      </c>
      <c r="I140" s="96" t="s">
        <v>567</v>
      </c>
      <c r="J140" s="96"/>
      <c r="K140" s="97">
        <v>0.02</v>
      </c>
      <c r="L140" s="97">
        <v>0.02</v>
      </c>
      <c r="M140" s="97">
        <v>5.0000000000000001E-3</v>
      </c>
      <c r="N140" s="97">
        <v>5.0000000000000001E-3</v>
      </c>
      <c r="O140" s="97">
        <v>5.0000000000000001E-3</v>
      </c>
      <c r="P140" s="97">
        <v>5.0000000000000001E-3</v>
      </c>
      <c r="Q140" s="76"/>
      <c r="R140" s="76" t="s">
        <v>588</v>
      </c>
      <c r="S140" s="76" t="s">
        <v>588</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590</v>
      </c>
      <c r="G141" s="73"/>
      <c r="H141" s="76" t="s">
        <v>587</v>
      </c>
      <c r="I141" s="96" t="s">
        <v>567</v>
      </c>
      <c r="J141" s="96"/>
      <c r="K141" s="97">
        <v>2E-3</v>
      </c>
      <c r="L141" s="97">
        <v>2E-3</v>
      </c>
      <c r="M141" s="97">
        <v>2E-3</v>
      </c>
      <c r="N141" s="97">
        <v>2E-3</v>
      </c>
      <c r="O141" s="97">
        <v>2E-3</v>
      </c>
      <c r="P141" s="97">
        <v>2E-3</v>
      </c>
      <c r="Q141" s="76"/>
      <c r="R141" s="76" t="s">
        <v>588</v>
      </c>
      <c r="S141" s="76" t="s">
        <v>588</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hidden="1" outlineLevel="2" collapsed="1" x14ac:dyDescent="0.25">
      <c r="A142" s="45"/>
      <c r="B142" s="54"/>
      <c r="C142" s="47">
        <f t="shared" si="20"/>
        <v>3</v>
      </c>
      <c r="D142" s="73"/>
      <c r="E142" s="70"/>
      <c r="F142" s="70" t="s">
        <v>591</v>
      </c>
      <c r="G142" s="73"/>
      <c r="H142" s="76" t="s">
        <v>592</v>
      </c>
      <c r="I142" s="96" t="s">
        <v>540</v>
      </c>
      <c r="J142" s="96"/>
      <c r="K142" s="97">
        <v>0.5</v>
      </c>
      <c r="L142" s="97">
        <v>0.5</v>
      </c>
      <c r="M142" s="97">
        <v>0.5</v>
      </c>
      <c r="N142" s="97">
        <v>0.5</v>
      </c>
      <c r="O142" s="97">
        <v>0.5</v>
      </c>
      <c r="P142" s="97">
        <v>0.5</v>
      </c>
      <c r="Q142" s="76"/>
      <c r="R142" s="76" t="s">
        <v>588</v>
      </c>
      <c r="S142" s="76" t="s">
        <v>588</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25">
      <c r="A143" s="45"/>
      <c r="B143" s="54"/>
      <c r="C143" s="47">
        <f t="shared" si="20"/>
        <v>3</v>
      </c>
      <c r="D143" s="73"/>
      <c r="E143" s="70"/>
      <c r="F143" s="70" t="s">
        <v>593</v>
      </c>
      <c r="G143" s="73"/>
      <c r="H143" s="76" t="s">
        <v>594</v>
      </c>
      <c r="I143" s="96" t="s">
        <v>540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595</v>
      </c>
      <c r="G144" s="73"/>
      <c r="H144" s="76" t="s">
        <v>596</v>
      </c>
      <c r="I144" s="96" t="s">
        <v>540</v>
      </c>
      <c r="J144" s="96"/>
      <c r="K144" s="97">
        <v>0.01</v>
      </c>
      <c r="L144" s="97">
        <v>0.01</v>
      </c>
      <c r="M144" s="97">
        <v>0.01</v>
      </c>
      <c r="N144" s="97">
        <v>0.01</v>
      </c>
      <c r="O144" s="97">
        <v>0.01</v>
      </c>
      <c r="P144" s="97">
        <v>0.01</v>
      </c>
      <c r="Q144" s="76"/>
      <c r="R144" s="76" t="s">
        <v>597</v>
      </c>
      <c r="S144" s="76" t="s">
        <v>597</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hidden="1" outlineLevel="2" collapsed="1" x14ac:dyDescent="0.25">
      <c r="A145" s="45"/>
      <c r="B145" s="54"/>
      <c r="C145" s="47">
        <f t="shared" si="20"/>
        <v>3</v>
      </c>
      <c r="D145" s="73"/>
      <c r="E145" s="70"/>
      <c r="F145" s="70" t="s">
        <v>598</v>
      </c>
      <c r="G145" s="73"/>
      <c r="H145" s="76" t="s">
        <v>599</v>
      </c>
      <c r="I145" s="96" t="s">
        <v>540</v>
      </c>
      <c r="J145" s="96"/>
      <c r="K145" s="97">
        <v>20</v>
      </c>
      <c r="L145" s="97">
        <v>20</v>
      </c>
      <c r="M145" s="97">
        <v>20</v>
      </c>
      <c r="N145" s="97">
        <v>20</v>
      </c>
      <c r="O145" s="97">
        <v>20</v>
      </c>
      <c r="P145" s="97">
        <v>20</v>
      </c>
      <c r="Q145" s="76"/>
      <c r="R145" s="76" t="s">
        <v>597</v>
      </c>
      <c r="S145" s="76" t="s">
        <v>597</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600</v>
      </c>
      <c r="G146" s="73"/>
      <c r="H146" s="76" t="s">
        <v>601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602</v>
      </c>
      <c r="G147" s="73"/>
      <c r="H147" s="76" t="s">
        <v>603</v>
      </c>
      <c r="I147" s="96" t="s">
        <v>540</v>
      </c>
      <c r="J147" s="96"/>
      <c r="K147" s="97">
        <v>1.5</v>
      </c>
      <c r="L147" s="97">
        <v>1.7</v>
      </c>
      <c r="M147" s="97">
        <v>1.5</v>
      </c>
      <c r="N147" s="97">
        <v>1.5</v>
      </c>
      <c r="O147" s="97">
        <v>1.5</v>
      </c>
      <c r="P147" s="97">
        <v>1.5</v>
      </c>
      <c r="Q147" s="76"/>
      <c r="R147" s="76" t="s">
        <v>2351</v>
      </c>
      <c r="S147" s="76" t="s">
        <v>588</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604</v>
      </c>
      <c r="G148" s="73"/>
      <c r="H148" s="76" t="s">
        <v>605</v>
      </c>
      <c r="I148" s="96" t="s">
        <v>540</v>
      </c>
      <c r="J148" s="96"/>
      <c r="K148" s="97">
        <v>3</v>
      </c>
      <c r="L148" s="97">
        <v>3</v>
      </c>
      <c r="M148" s="97">
        <v>3</v>
      </c>
      <c r="N148" s="97">
        <v>3</v>
      </c>
      <c r="O148" s="97">
        <v>3</v>
      </c>
      <c r="P148" s="97">
        <v>3</v>
      </c>
      <c r="Q148" s="76"/>
      <c r="R148" s="76"/>
      <c r="S148" s="76" t="s">
        <v>544</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63" t="s">
        <v>606</v>
      </c>
      <c r="G149" s="73"/>
      <c r="H149" s="253" t="s">
        <v>607</v>
      </c>
      <c r="I149" s="96"/>
      <c r="J149" s="96" t="s">
        <v>557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608</v>
      </c>
      <c r="F150" s="70" t="s">
        <v>609</v>
      </c>
      <c r="G150" s="73"/>
      <c r="H150" s="76" t="s">
        <v>533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4">INT($C$29)+2</f>
        <v>3</v>
      </c>
      <c r="D151" s="73"/>
      <c r="E151" s="70"/>
      <c r="F151" s="70" t="s">
        <v>610</v>
      </c>
      <c r="G151" s="73"/>
      <c r="H151" s="76" t="s">
        <v>611</v>
      </c>
      <c r="I151" s="96" t="s">
        <v>612</v>
      </c>
      <c r="J151" s="96"/>
      <c r="K151" s="97">
        <v>0.8</v>
      </c>
      <c r="L151" s="97">
        <v>0.8</v>
      </c>
      <c r="M151" s="97">
        <v>0.8</v>
      </c>
      <c r="N151" s="97">
        <v>0.8</v>
      </c>
      <c r="O151" s="97">
        <v>0.8</v>
      </c>
      <c r="P151" s="97">
        <v>0.8</v>
      </c>
      <c r="Q151" s="76"/>
      <c r="R151" s="76" t="s">
        <v>550</v>
      </c>
      <c r="S151" s="76" t="s">
        <v>550</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hidden="1" outlineLevel="2" x14ac:dyDescent="0.25">
      <c r="A152" s="45"/>
      <c r="B152" s="54"/>
      <c r="C152" s="47">
        <f t="shared" si="24"/>
        <v>3</v>
      </c>
      <c r="D152" s="73"/>
      <c r="E152" s="70"/>
      <c r="F152" s="70" t="s">
        <v>613</v>
      </c>
      <c r="G152" s="73"/>
      <c r="H152" s="76" t="s">
        <v>614</v>
      </c>
      <c r="I152" s="96" t="s">
        <v>540</v>
      </c>
      <c r="J152" s="96"/>
      <c r="K152" s="97">
        <v>0.17</v>
      </c>
      <c r="L152" s="97">
        <v>0.17</v>
      </c>
      <c r="M152" s="97">
        <v>0.17</v>
      </c>
      <c r="N152" s="97">
        <v>0.17</v>
      </c>
      <c r="O152" s="97">
        <v>0.17</v>
      </c>
      <c r="P152" s="97">
        <v>0.17</v>
      </c>
      <c r="Q152" s="76"/>
      <c r="R152" s="76" t="s">
        <v>550</v>
      </c>
      <c r="S152" s="76" t="s">
        <v>550</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hidden="1" outlineLevel="2" x14ac:dyDescent="0.25">
      <c r="A153" s="45"/>
      <c r="B153" s="54"/>
      <c r="C153" s="47">
        <f t="shared" si="24"/>
        <v>3</v>
      </c>
      <c r="D153" s="73"/>
      <c r="E153" s="70"/>
      <c r="F153" s="70" t="s">
        <v>615</v>
      </c>
      <c r="G153" s="73"/>
      <c r="H153" s="76" t="s">
        <v>616</v>
      </c>
      <c r="I153" s="96" t="s">
        <v>540</v>
      </c>
      <c r="J153" s="96"/>
      <c r="K153" s="97">
        <v>1.7</v>
      </c>
      <c r="L153" s="97">
        <v>1.7</v>
      </c>
      <c r="M153" s="97">
        <v>1.7</v>
      </c>
      <c r="N153" s="97">
        <v>1.7</v>
      </c>
      <c r="O153" s="97">
        <v>1.7</v>
      </c>
      <c r="P153" s="97">
        <v>1.7</v>
      </c>
      <c r="Q153" s="76"/>
      <c r="R153" s="76" t="s">
        <v>550</v>
      </c>
      <c r="S153" s="76" t="s">
        <v>550</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hidden="1" outlineLevel="2" x14ac:dyDescent="0.25">
      <c r="A154" s="45"/>
      <c r="B154" s="54"/>
      <c r="C154" s="47">
        <f t="shared" si="24"/>
        <v>3</v>
      </c>
      <c r="D154" s="73"/>
      <c r="E154" s="70"/>
      <c r="F154" s="70" t="s">
        <v>617</v>
      </c>
      <c r="G154" s="73"/>
      <c r="H154" s="76" t="s">
        <v>618</v>
      </c>
      <c r="I154" s="96" t="s">
        <v>584</v>
      </c>
      <c r="J154" s="96"/>
      <c r="K154" s="97">
        <v>1.1199999999999999E-3</v>
      </c>
      <c r="L154" s="97">
        <v>1.1199999999999999E-3</v>
      </c>
      <c r="M154" s="97">
        <v>7.7999999999999999E-4</v>
      </c>
      <c r="N154" s="97">
        <v>7.7999999999999999E-4</v>
      </c>
      <c r="O154" s="97">
        <v>7.7999999999999999E-4</v>
      </c>
      <c r="P154" s="97">
        <v>7.7999999999999999E-4</v>
      </c>
      <c r="Q154" s="76"/>
      <c r="R154" s="76" t="s">
        <v>550</v>
      </c>
      <c r="S154" s="76" t="s">
        <v>550</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hidden="1" outlineLevel="2" x14ac:dyDescent="0.25">
      <c r="A155" s="45"/>
      <c r="B155" s="54"/>
      <c r="C155" s="47">
        <f t="shared" si="24"/>
        <v>3</v>
      </c>
      <c r="D155" s="73"/>
      <c r="E155" s="70"/>
      <c r="F155" s="70" t="s">
        <v>619</v>
      </c>
      <c r="G155" s="73"/>
      <c r="H155" s="76" t="s">
        <v>620</v>
      </c>
      <c r="I155" s="96" t="s">
        <v>540</v>
      </c>
      <c r="J155" s="96"/>
      <c r="K155" s="97">
        <v>0.6</v>
      </c>
      <c r="L155" s="97">
        <v>0.6</v>
      </c>
      <c r="M155" s="97">
        <v>0.6</v>
      </c>
      <c r="N155" s="97">
        <v>0.6</v>
      </c>
      <c r="O155" s="97">
        <v>0.6</v>
      </c>
      <c r="P155" s="97">
        <v>0.6</v>
      </c>
      <c r="Q155" s="76"/>
      <c r="R155" s="76" t="s">
        <v>550</v>
      </c>
      <c r="S155" s="76" t="s">
        <v>550</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hidden="1" outlineLevel="2" x14ac:dyDescent="0.25">
      <c r="A156" s="45"/>
      <c r="B156" s="54"/>
      <c r="C156" s="47">
        <f t="shared" si="24"/>
        <v>3</v>
      </c>
      <c r="D156" s="73"/>
      <c r="E156" s="70"/>
      <c r="F156" s="70" t="s">
        <v>621</v>
      </c>
      <c r="G156" s="73"/>
      <c r="H156" s="76" t="s">
        <v>622</v>
      </c>
      <c r="I156" s="96" t="s">
        <v>584</v>
      </c>
      <c r="J156" s="96"/>
      <c r="K156" s="97">
        <v>1.1199999999999999E-3</v>
      </c>
      <c r="L156" s="97">
        <v>1.1199999999999999E-3</v>
      </c>
      <c r="M156" s="97">
        <v>7.3999999999999999E-4</v>
      </c>
      <c r="N156" s="97">
        <v>7.3999999999999999E-4</v>
      </c>
      <c r="O156" s="97">
        <v>7.3999999999999999E-4</v>
      </c>
      <c r="P156" s="97">
        <v>7.3999999999999999E-4</v>
      </c>
      <c r="Q156" s="76"/>
      <c r="R156" s="76" t="s">
        <v>550</v>
      </c>
      <c r="S156" s="76" t="s">
        <v>550</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hidden="1" outlineLevel="2" x14ac:dyDescent="0.25">
      <c r="A157" s="45"/>
      <c r="B157" s="54"/>
      <c r="C157" s="47">
        <f t="shared" si="24"/>
        <v>3</v>
      </c>
      <c r="D157" s="73"/>
      <c r="E157" s="70"/>
      <c r="F157" s="70" t="s">
        <v>623</v>
      </c>
      <c r="G157" s="73"/>
      <c r="H157" s="76" t="s">
        <v>624</v>
      </c>
      <c r="I157" s="96" t="s">
        <v>540</v>
      </c>
      <c r="J157" s="96"/>
      <c r="K157" s="97">
        <v>0</v>
      </c>
      <c r="L157" s="97">
        <v>0</v>
      </c>
      <c r="M157" s="97">
        <v>0.5</v>
      </c>
      <c r="N157" s="97">
        <v>0.5</v>
      </c>
      <c r="O157" s="97">
        <v>0.5</v>
      </c>
      <c r="P157" s="97">
        <v>0.5</v>
      </c>
      <c r="Q157" s="76"/>
      <c r="R157" s="76"/>
      <c r="S157" s="76" t="s">
        <v>625</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hidden="1" outlineLevel="2" x14ac:dyDescent="0.25">
      <c r="A158" s="45"/>
      <c r="B158" s="54"/>
      <c r="C158" s="47">
        <f t="shared" si="24"/>
        <v>3</v>
      </c>
      <c r="D158" s="73"/>
      <c r="E158" s="70"/>
      <c r="F158" s="70" t="s">
        <v>626</v>
      </c>
      <c r="G158" s="73"/>
      <c r="H158" s="76" t="s">
        <v>627</v>
      </c>
      <c r="I158" s="96" t="s">
        <v>569</v>
      </c>
      <c r="J158" s="96"/>
      <c r="K158" s="76"/>
      <c r="L158" s="76"/>
      <c r="M158" s="97">
        <v>64</v>
      </c>
      <c r="N158" s="97">
        <v>64</v>
      </c>
      <c r="O158" s="97">
        <v>64</v>
      </c>
      <c r="P158" s="97">
        <v>150</v>
      </c>
      <c r="Q158" s="76"/>
      <c r="R158" s="76"/>
      <c r="S158" s="76" t="s">
        <v>625</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628</v>
      </c>
      <c r="G159" s="73"/>
      <c r="H159" s="76" t="s">
        <v>629</v>
      </c>
      <c r="I159" s="96" t="s">
        <v>540</v>
      </c>
      <c r="J159" s="96"/>
      <c r="K159" s="76"/>
      <c r="L159" s="76"/>
      <c r="M159" s="97">
        <v>1.7</v>
      </c>
      <c r="N159" s="97">
        <v>1.7</v>
      </c>
      <c r="O159" s="97">
        <v>1.7</v>
      </c>
      <c r="P159" s="97">
        <v>1.7</v>
      </c>
      <c r="Q159" s="76"/>
      <c r="R159" s="76"/>
      <c r="S159" s="76" t="s">
        <v>625</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630</v>
      </c>
      <c r="G160" s="73"/>
      <c r="H160" s="76" t="s">
        <v>629</v>
      </c>
      <c r="I160" s="96" t="s">
        <v>540</v>
      </c>
      <c r="J160" s="96"/>
      <c r="K160" s="76"/>
      <c r="L160" s="76"/>
      <c r="M160" s="97">
        <v>0.1</v>
      </c>
      <c r="N160" s="97">
        <v>0.1</v>
      </c>
      <c r="O160" s="97">
        <v>0.1</v>
      </c>
      <c r="P160" s="97">
        <v>0.1</v>
      </c>
      <c r="Q160" s="76"/>
      <c r="R160" s="76"/>
      <c r="S160" s="76" t="s">
        <v>625</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631</v>
      </c>
      <c r="G161" s="73"/>
      <c r="H161" s="76" t="s">
        <v>632</v>
      </c>
      <c r="I161" s="96" t="s">
        <v>633</v>
      </c>
      <c r="J161" s="96"/>
      <c r="K161" s="97">
        <v>10.5</v>
      </c>
      <c r="L161" s="97">
        <v>10.5</v>
      </c>
      <c r="M161" s="97">
        <v>10.5</v>
      </c>
      <c r="N161" s="97">
        <v>10.5</v>
      </c>
      <c r="O161" s="97">
        <v>10.5</v>
      </c>
      <c r="P161" s="97">
        <v>10.5</v>
      </c>
      <c r="Q161" s="76"/>
      <c r="R161" s="76" t="s">
        <v>634</v>
      </c>
      <c r="S161" s="76" t="s">
        <v>625</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635</v>
      </c>
      <c r="G162" s="73"/>
      <c r="H162" s="76" t="s">
        <v>636</v>
      </c>
      <c r="I162" s="96" t="s">
        <v>540</v>
      </c>
      <c r="J162" s="96"/>
      <c r="K162" s="97">
        <v>1</v>
      </c>
      <c r="L162" s="97">
        <v>1</v>
      </c>
      <c r="M162" s="97">
        <v>1</v>
      </c>
      <c r="N162" s="97">
        <v>1</v>
      </c>
      <c r="O162" s="97">
        <v>1</v>
      </c>
      <c r="P162" s="97">
        <v>1</v>
      </c>
      <c r="Q162" s="76"/>
      <c r="R162" s="76" t="s">
        <v>625</v>
      </c>
      <c r="S162" s="76" t="s">
        <v>625</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637</v>
      </c>
      <c r="G163" s="73"/>
      <c r="H163" s="76" t="s">
        <v>638</v>
      </c>
      <c r="I163" s="96" t="s">
        <v>540</v>
      </c>
      <c r="J163" s="96"/>
      <c r="K163" s="97">
        <v>0.35</v>
      </c>
      <c r="L163" s="97">
        <v>0.35</v>
      </c>
      <c r="M163" s="97">
        <v>0.35</v>
      </c>
      <c r="N163" s="97">
        <v>0.35</v>
      </c>
      <c r="O163" s="97">
        <v>0.35</v>
      </c>
      <c r="P163" s="97">
        <v>0.35</v>
      </c>
      <c r="Q163" s="76"/>
      <c r="R163" s="76" t="s">
        <v>625</v>
      </c>
      <c r="S163" s="76" t="s">
        <v>625</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hidden="1" outlineLevel="2" collapsed="1" x14ac:dyDescent="0.25">
      <c r="A164" s="45"/>
      <c r="B164" s="54"/>
      <c r="C164" s="47">
        <f t="shared" si="24"/>
        <v>3</v>
      </c>
      <c r="D164" s="73"/>
      <c r="E164" s="70"/>
      <c r="F164" s="70" t="s">
        <v>639</v>
      </c>
      <c r="G164" s="73"/>
      <c r="H164" s="76" t="s">
        <v>640</v>
      </c>
      <c r="I164" s="96" t="s">
        <v>540</v>
      </c>
      <c r="J164" s="96"/>
      <c r="K164" s="97">
        <v>1</v>
      </c>
      <c r="L164" s="97">
        <v>1</v>
      </c>
      <c r="M164" s="97">
        <v>1</v>
      </c>
      <c r="N164" s="97">
        <v>1</v>
      </c>
      <c r="O164" s="97">
        <v>1</v>
      </c>
      <c r="P164" s="97">
        <v>1</v>
      </c>
      <c r="Q164" s="76"/>
      <c r="R164" s="76" t="s">
        <v>625</v>
      </c>
      <c r="S164" s="76" t="s">
        <v>625</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641</v>
      </c>
      <c r="G165" s="73"/>
      <c r="H165" s="76" t="s">
        <v>642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643</v>
      </c>
      <c r="G166" s="73"/>
      <c r="H166" s="76" t="s">
        <v>642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644</v>
      </c>
      <c r="G167" s="73"/>
      <c r="H167" s="76" t="s">
        <v>642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645</v>
      </c>
      <c r="G168" s="73"/>
      <c r="H168" s="76" t="s">
        <v>642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646</v>
      </c>
      <c r="G169" s="73"/>
      <c r="H169" s="76" t="s">
        <v>642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647</v>
      </c>
      <c r="G170" s="73"/>
      <c r="H170" s="76" t="s">
        <v>648</v>
      </c>
      <c r="I170" s="96" t="s">
        <v>633</v>
      </c>
      <c r="J170" s="96"/>
      <c r="K170" s="97">
        <v>11.5</v>
      </c>
      <c r="L170" s="97">
        <v>11.5</v>
      </c>
      <c r="M170" s="97">
        <v>11.5</v>
      </c>
      <c r="N170" s="97">
        <v>11.5</v>
      </c>
      <c r="O170" s="97">
        <v>11.5</v>
      </c>
      <c r="P170" s="97">
        <v>11.5</v>
      </c>
      <c r="Q170" s="76"/>
      <c r="R170" s="76" t="s">
        <v>649</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650</v>
      </c>
      <c r="G171" s="73"/>
      <c r="H171" s="76" t="s">
        <v>651</v>
      </c>
      <c r="I171" s="96" t="s">
        <v>633</v>
      </c>
      <c r="J171" s="96"/>
      <c r="K171" s="97">
        <v>0</v>
      </c>
      <c r="L171" s="97">
        <v>0</v>
      </c>
      <c r="M171" s="97">
        <v>0</v>
      </c>
      <c r="N171" s="97">
        <v>0</v>
      </c>
      <c r="O171" s="97">
        <v>0</v>
      </c>
      <c r="P171" s="97">
        <v>0</v>
      </c>
      <c r="Q171" s="76"/>
      <c r="R171" s="76" t="s">
        <v>652</v>
      </c>
      <c r="S171" s="76" t="s">
        <v>652</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653</v>
      </c>
      <c r="G172" s="73"/>
      <c r="H172" s="76" t="s">
        <v>654</v>
      </c>
      <c r="I172" s="96" t="s">
        <v>633</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655</v>
      </c>
      <c r="S172" s="76" t="s">
        <v>655</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collapsed="1" x14ac:dyDescent="0.25">
      <c r="A173" s="45"/>
      <c r="B173" s="54"/>
      <c r="C173" s="47">
        <f>INT($C$29)+1</f>
        <v>2</v>
      </c>
      <c r="D173" s="73"/>
      <c r="E173" s="70"/>
      <c r="F173" s="263" t="s">
        <v>656</v>
      </c>
      <c r="G173" s="73"/>
      <c r="H173" s="253" t="s">
        <v>657</v>
      </c>
      <c r="I173" s="96"/>
      <c r="J173" s="96" t="s">
        <v>557</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658</v>
      </c>
      <c r="F174" s="70" t="s">
        <v>659</v>
      </c>
      <c r="G174" s="73"/>
      <c r="H174" s="76" t="s">
        <v>533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25">
      <c r="A175" s="45"/>
      <c r="B175" s="54"/>
      <c r="C175" s="47">
        <f t="shared" ref="C175:C202" si="28">INT($C$29)+2</f>
        <v>3</v>
      </c>
      <c r="D175" s="73"/>
      <c r="E175" s="70"/>
      <c r="F175" s="70" t="s">
        <v>660</v>
      </c>
      <c r="G175" s="73"/>
      <c r="H175" s="76" t="s">
        <v>661</v>
      </c>
      <c r="I175" s="96" t="s">
        <v>540</v>
      </c>
      <c r="J175" s="96"/>
      <c r="K175" s="97">
        <v>0.5</v>
      </c>
      <c r="L175" s="97">
        <v>0.5</v>
      </c>
      <c r="M175" s="97">
        <v>0.5</v>
      </c>
      <c r="N175" s="97">
        <v>0.5</v>
      </c>
      <c r="O175" s="97">
        <v>0.5</v>
      </c>
      <c r="P175" s="97">
        <v>0.5</v>
      </c>
      <c r="Q175" s="76"/>
      <c r="R175" s="76" t="s">
        <v>2908</v>
      </c>
      <c r="S175" s="76" t="s">
        <v>2908</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hidden="1" outlineLevel="2" x14ac:dyDescent="0.25">
      <c r="A176" s="45"/>
      <c r="B176" s="54"/>
      <c r="C176" s="47">
        <f t="shared" si="28"/>
        <v>3</v>
      </c>
      <c r="D176" s="73"/>
      <c r="E176" s="70"/>
      <c r="F176" s="70" t="s">
        <v>662</v>
      </c>
      <c r="G176" s="73"/>
      <c r="H176" s="76" t="s">
        <v>663</v>
      </c>
      <c r="I176" s="96" t="s">
        <v>664</v>
      </c>
      <c r="J176" s="96"/>
      <c r="K176" s="97">
        <v>0.02</v>
      </c>
      <c r="L176" s="97">
        <v>0.02</v>
      </c>
      <c r="M176" s="97">
        <v>0.02</v>
      </c>
      <c r="N176" s="97">
        <v>0.02</v>
      </c>
      <c r="O176" s="97">
        <v>0.02</v>
      </c>
      <c r="P176" s="97">
        <v>0.02</v>
      </c>
      <c r="Q176" s="76"/>
      <c r="R176" s="76" t="s">
        <v>2908</v>
      </c>
      <c r="S176" s="76" t="s">
        <v>2908</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hidden="1" outlineLevel="2" x14ac:dyDescent="0.25">
      <c r="A177" s="45"/>
      <c r="B177" s="54"/>
      <c r="C177" s="47">
        <f t="shared" si="28"/>
        <v>3</v>
      </c>
      <c r="D177" s="73"/>
      <c r="E177" s="70"/>
      <c r="F177" s="70" t="s">
        <v>666</v>
      </c>
      <c r="G177" s="73"/>
      <c r="H177" s="76" t="s">
        <v>2907</v>
      </c>
      <c r="I177" s="96" t="s">
        <v>540</v>
      </c>
      <c r="J177" s="96"/>
      <c r="K177" s="97">
        <v>0.85</v>
      </c>
      <c r="L177" s="97">
        <v>0.85</v>
      </c>
      <c r="M177" s="97">
        <v>0.85</v>
      </c>
      <c r="N177" s="97">
        <v>0.85</v>
      </c>
      <c r="O177" s="97">
        <v>0.85</v>
      </c>
      <c r="P177" s="97">
        <v>0.85</v>
      </c>
      <c r="Q177" s="76"/>
      <c r="R177" s="76" t="s">
        <v>2908</v>
      </c>
      <c r="S177" s="76" t="s">
        <v>2908</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hidden="1" outlineLevel="2" x14ac:dyDescent="0.25">
      <c r="A178" s="45"/>
      <c r="B178" s="54"/>
      <c r="C178" s="47">
        <f t="shared" si="28"/>
        <v>3</v>
      </c>
      <c r="D178" s="73"/>
      <c r="E178" s="70"/>
      <c r="F178" s="70" t="s">
        <v>667</v>
      </c>
      <c r="G178" s="73"/>
      <c r="H178" s="76" t="s">
        <v>668</v>
      </c>
      <c r="I178" s="96" t="s">
        <v>612</v>
      </c>
      <c r="J178" s="96"/>
      <c r="K178" s="97">
        <v>0.7</v>
      </c>
      <c r="L178" s="97">
        <v>0.7</v>
      </c>
      <c r="M178" s="97">
        <v>0.7</v>
      </c>
      <c r="N178" s="97">
        <v>0.7</v>
      </c>
      <c r="O178" s="97">
        <v>0.7</v>
      </c>
      <c r="P178" s="97">
        <v>0.7</v>
      </c>
      <c r="Q178" s="76"/>
      <c r="R178" s="76" t="s">
        <v>2910</v>
      </c>
      <c r="S178" s="76" t="s">
        <v>2910</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hidden="1" outlineLevel="2" x14ac:dyDescent="0.25">
      <c r="A179" s="45"/>
      <c r="B179" s="54"/>
      <c r="C179" s="47">
        <f t="shared" si="28"/>
        <v>3</v>
      </c>
      <c r="D179" s="73"/>
      <c r="E179" s="70"/>
      <c r="F179" s="70" t="s">
        <v>669</v>
      </c>
      <c r="G179" s="73"/>
      <c r="H179" s="76" t="s">
        <v>670</v>
      </c>
      <c r="I179" s="96" t="s">
        <v>540</v>
      </c>
      <c r="J179" s="96"/>
      <c r="K179" s="97">
        <v>0.4</v>
      </c>
      <c r="L179" s="97">
        <v>0.4</v>
      </c>
      <c r="M179" s="97">
        <v>0.4</v>
      </c>
      <c r="N179" s="97">
        <v>0.4</v>
      </c>
      <c r="O179" s="97">
        <v>0.4</v>
      </c>
      <c r="P179" s="97">
        <v>0.4</v>
      </c>
      <c r="Q179" s="76"/>
      <c r="R179" s="76" t="s">
        <v>2908</v>
      </c>
      <c r="S179" s="76" t="s">
        <v>2908</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hidden="1" outlineLevel="2" x14ac:dyDescent="0.25">
      <c r="A180" s="45"/>
      <c r="B180" s="54"/>
      <c r="C180" s="47">
        <f t="shared" si="28"/>
        <v>3</v>
      </c>
      <c r="D180" s="73"/>
      <c r="E180" s="70"/>
      <c r="F180" s="70" t="s">
        <v>671</v>
      </c>
      <c r="G180" s="73"/>
      <c r="H180" s="76" t="s">
        <v>672</v>
      </c>
      <c r="I180" s="96" t="s">
        <v>664</v>
      </c>
      <c r="J180" s="96"/>
      <c r="K180" s="97">
        <v>0.02</v>
      </c>
      <c r="L180" s="97">
        <v>0.02</v>
      </c>
      <c r="M180" s="97">
        <v>0.02</v>
      </c>
      <c r="N180" s="97">
        <v>0.02</v>
      </c>
      <c r="O180" s="97">
        <v>0.02</v>
      </c>
      <c r="P180" s="97">
        <v>0.02</v>
      </c>
      <c r="Q180" s="76"/>
      <c r="R180" s="76" t="s">
        <v>2908</v>
      </c>
      <c r="S180" s="76" t="s">
        <v>2908</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hidden="1" outlineLevel="2" x14ac:dyDescent="0.25">
      <c r="A181" s="45"/>
      <c r="B181" s="54"/>
      <c r="C181" s="47">
        <f t="shared" si="28"/>
        <v>3</v>
      </c>
      <c r="D181" s="73"/>
      <c r="E181" s="70"/>
      <c r="F181" s="70" t="s">
        <v>673</v>
      </c>
      <c r="G181" s="73"/>
      <c r="H181" s="76" t="s">
        <v>674</v>
      </c>
      <c r="I181" s="96" t="s">
        <v>612</v>
      </c>
      <c r="J181" s="96"/>
      <c r="K181" s="97">
        <v>0.6</v>
      </c>
      <c r="L181" s="97">
        <v>0.6</v>
      </c>
      <c r="M181" s="97">
        <v>0.6</v>
      </c>
      <c r="N181" s="97">
        <v>0.6</v>
      </c>
      <c r="O181" s="97">
        <v>0.6</v>
      </c>
      <c r="P181" s="97">
        <v>0.6</v>
      </c>
      <c r="Q181" s="76"/>
      <c r="R181" s="76" t="s">
        <v>2911</v>
      </c>
      <c r="S181" s="76" t="s">
        <v>2911</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hidden="1" outlineLevel="2" x14ac:dyDescent="0.25">
      <c r="A182" s="45"/>
      <c r="B182" s="54"/>
      <c r="C182" s="47">
        <f t="shared" si="28"/>
        <v>3</v>
      </c>
      <c r="D182" s="73"/>
      <c r="E182" s="70"/>
      <c r="F182" s="70" t="s">
        <v>675</v>
      </c>
      <c r="G182" s="73"/>
      <c r="H182" s="76" t="s">
        <v>676</v>
      </c>
      <c r="I182" s="96" t="s">
        <v>612</v>
      </c>
      <c r="J182" s="96"/>
      <c r="K182" s="97">
        <v>0.13300000000000001</v>
      </c>
      <c r="L182" s="97">
        <v>0.13300000000000001</v>
      </c>
      <c r="M182" s="97">
        <v>0.13300000000000001</v>
      </c>
      <c r="N182" s="97">
        <v>0.13300000000000001</v>
      </c>
      <c r="O182" s="97">
        <v>0.13300000000000001</v>
      </c>
      <c r="P182" s="97">
        <v>0.13300000000000001</v>
      </c>
      <c r="Q182" s="76"/>
      <c r="R182" s="76" t="s">
        <v>2908</v>
      </c>
      <c r="S182" s="76" t="s">
        <v>2908</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hidden="1" outlineLevel="2" x14ac:dyDescent="0.25">
      <c r="A183" s="45"/>
      <c r="B183" s="54"/>
      <c r="C183" s="47">
        <f t="shared" si="28"/>
        <v>3</v>
      </c>
      <c r="D183" s="73"/>
      <c r="E183" s="70"/>
      <c r="F183" s="70" t="s">
        <v>677</v>
      </c>
      <c r="G183" s="73"/>
      <c r="H183" s="76" t="s">
        <v>678</v>
      </c>
      <c r="I183" s="96" t="s">
        <v>540</v>
      </c>
      <c r="J183" s="96"/>
      <c r="K183" s="97">
        <v>0.95</v>
      </c>
      <c r="L183" s="97">
        <v>0.95</v>
      </c>
      <c r="M183" s="97">
        <v>0.95</v>
      </c>
      <c r="N183" s="97">
        <v>0.95</v>
      </c>
      <c r="O183" s="97">
        <v>0.95</v>
      </c>
      <c r="P183" s="97">
        <v>0.95</v>
      </c>
      <c r="Q183" s="76"/>
      <c r="R183" s="76" t="s">
        <v>2908</v>
      </c>
      <c r="S183" s="76" t="s">
        <v>2908</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hidden="1" outlineLevel="2" x14ac:dyDescent="0.25">
      <c r="A184" s="45"/>
      <c r="B184" s="54"/>
      <c r="C184" s="47">
        <f t="shared" si="28"/>
        <v>3</v>
      </c>
      <c r="D184" s="73"/>
      <c r="E184" s="70"/>
      <c r="F184" s="70" t="s">
        <v>679</v>
      </c>
      <c r="G184" s="73"/>
      <c r="H184" s="76" t="s">
        <v>680</v>
      </c>
      <c r="I184" s="96" t="s">
        <v>612</v>
      </c>
      <c r="J184" s="96"/>
      <c r="K184" s="97">
        <v>0.84</v>
      </c>
      <c r="L184" s="97">
        <v>0.84</v>
      </c>
      <c r="M184" s="97">
        <v>0.84</v>
      </c>
      <c r="N184" s="97">
        <v>0.84</v>
      </c>
      <c r="O184" s="97">
        <v>0.84</v>
      </c>
      <c r="P184" s="97">
        <v>0.84</v>
      </c>
      <c r="Q184" s="76"/>
      <c r="R184" s="76" t="s">
        <v>2908</v>
      </c>
      <c r="S184" s="76" t="s">
        <v>2908</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hidden="1" outlineLevel="2" x14ac:dyDescent="0.25">
      <c r="A185" s="45"/>
      <c r="B185" s="54"/>
      <c r="C185" s="47">
        <f t="shared" si="28"/>
        <v>3</v>
      </c>
      <c r="D185" s="73"/>
      <c r="E185" s="70"/>
      <c r="F185" s="70" t="s">
        <v>681</v>
      </c>
      <c r="G185" s="73"/>
      <c r="H185" s="76" t="s">
        <v>682</v>
      </c>
      <c r="I185" s="96" t="s">
        <v>612</v>
      </c>
      <c r="J185" s="96"/>
      <c r="K185" s="97">
        <v>0.8</v>
      </c>
      <c r="L185" s="97">
        <v>0.8</v>
      </c>
      <c r="M185" s="97">
        <v>0.8</v>
      </c>
      <c r="N185" s="97">
        <v>0.8</v>
      </c>
      <c r="O185" s="97">
        <v>0.8</v>
      </c>
      <c r="P185" s="97">
        <v>0.8</v>
      </c>
      <c r="Q185" s="76"/>
      <c r="R185" s="76" t="s">
        <v>2908</v>
      </c>
      <c r="S185" s="76" t="s">
        <v>2908</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hidden="1" outlineLevel="2" x14ac:dyDescent="0.25">
      <c r="A186" s="45"/>
      <c r="B186" s="54"/>
      <c r="C186" s="47">
        <f t="shared" si="28"/>
        <v>3</v>
      </c>
      <c r="D186" s="73"/>
      <c r="E186" s="70"/>
      <c r="F186" s="70" t="s">
        <v>683</v>
      </c>
      <c r="G186" s="73"/>
      <c r="H186" s="76" t="s">
        <v>2909</v>
      </c>
      <c r="I186" s="96" t="s">
        <v>540</v>
      </c>
      <c r="J186" s="96"/>
      <c r="K186" s="97">
        <v>0.7</v>
      </c>
      <c r="L186" s="97">
        <v>0.7</v>
      </c>
      <c r="M186" s="97">
        <v>0.7</v>
      </c>
      <c r="N186" s="97">
        <v>0.7</v>
      </c>
      <c r="O186" s="97">
        <v>0.7</v>
      </c>
      <c r="P186" s="97">
        <v>0.7</v>
      </c>
      <c r="Q186" s="76"/>
      <c r="R186" s="76" t="s">
        <v>2908</v>
      </c>
      <c r="S186" s="76" t="s">
        <v>2908</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hidden="1" outlineLevel="2" x14ac:dyDescent="0.25">
      <c r="A187" s="45"/>
      <c r="B187" s="54"/>
      <c r="C187" s="47">
        <f t="shared" si="28"/>
        <v>3</v>
      </c>
      <c r="D187" s="73"/>
      <c r="E187" s="70"/>
      <c r="F187" s="70" t="s">
        <v>684</v>
      </c>
      <c r="G187" s="73"/>
      <c r="H187" s="76" t="s">
        <v>685</v>
      </c>
      <c r="I187" s="96" t="s">
        <v>664</v>
      </c>
      <c r="J187" s="96"/>
      <c r="K187" s="97">
        <v>3.5000000000000003E-2</v>
      </c>
      <c r="L187" s="97">
        <v>3.5000000000000003E-2</v>
      </c>
      <c r="M187" s="97">
        <v>3.5000000000000003E-2</v>
      </c>
      <c r="N187" s="97">
        <v>3.5000000000000003E-2</v>
      </c>
      <c r="O187" s="97">
        <v>3.5000000000000003E-2</v>
      </c>
      <c r="P187" s="97">
        <v>3.5000000000000003E-2</v>
      </c>
      <c r="Q187" s="76"/>
      <c r="R187" s="76" t="s">
        <v>2908</v>
      </c>
      <c r="S187" s="76" t="s">
        <v>2908</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hidden="1" outlineLevel="2" x14ac:dyDescent="0.25">
      <c r="A188" s="45"/>
      <c r="B188" s="54"/>
      <c r="C188" s="47">
        <f t="shared" si="28"/>
        <v>3</v>
      </c>
      <c r="D188" s="73"/>
      <c r="E188" s="70"/>
      <c r="F188" s="70" t="s">
        <v>686</v>
      </c>
      <c r="G188" s="73"/>
      <c r="H188" s="76" t="s">
        <v>685</v>
      </c>
      <c r="I188" s="96" t="s">
        <v>664</v>
      </c>
      <c r="J188" s="96"/>
      <c r="K188" s="97">
        <v>0.33</v>
      </c>
      <c r="L188" s="97">
        <v>0.33</v>
      </c>
      <c r="M188" s="97">
        <v>0.33</v>
      </c>
      <c r="N188" s="97">
        <v>0.33</v>
      </c>
      <c r="O188" s="97">
        <v>0.33</v>
      </c>
      <c r="P188" s="97">
        <v>0.33</v>
      </c>
      <c r="Q188" s="76"/>
      <c r="R188" s="76" t="s">
        <v>2908</v>
      </c>
      <c r="S188" s="76" t="s">
        <v>2908</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hidden="1" outlineLevel="2" x14ac:dyDescent="0.25">
      <c r="A189" s="45"/>
      <c r="B189" s="54"/>
      <c r="C189" s="47">
        <f t="shared" si="28"/>
        <v>3</v>
      </c>
      <c r="D189" s="73"/>
      <c r="E189" s="70"/>
      <c r="F189" s="70" t="s">
        <v>687</v>
      </c>
      <c r="G189" s="73"/>
      <c r="H189" s="76" t="s">
        <v>688</v>
      </c>
      <c r="I189" s="96" t="s">
        <v>664</v>
      </c>
      <c r="J189" s="96"/>
      <c r="K189" s="97">
        <v>0.12</v>
      </c>
      <c r="L189" s="97">
        <v>0.12</v>
      </c>
      <c r="M189" s="97">
        <v>0.12</v>
      </c>
      <c r="N189" s="97">
        <v>0.12</v>
      </c>
      <c r="O189" s="97">
        <v>0.12</v>
      </c>
      <c r="P189" s="97">
        <v>0.12</v>
      </c>
      <c r="Q189" s="76"/>
      <c r="R189" s="76" t="s">
        <v>2908</v>
      </c>
      <c r="S189" s="76" t="s">
        <v>2908</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hidden="1" outlineLevel="2" x14ac:dyDescent="0.25">
      <c r="A190" s="45"/>
      <c r="B190" s="54"/>
      <c r="C190" s="47">
        <f t="shared" si="28"/>
        <v>3</v>
      </c>
      <c r="D190" s="73"/>
      <c r="E190" s="70"/>
      <c r="F190" s="70" t="s">
        <v>689</v>
      </c>
      <c r="G190" s="73"/>
      <c r="H190" s="76" t="s">
        <v>690</v>
      </c>
      <c r="I190" s="96" t="s">
        <v>664</v>
      </c>
      <c r="J190" s="96"/>
      <c r="K190" s="97">
        <v>4.2999999999999997E-2</v>
      </c>
      <c r="L190" s="97">
        <v>4.2999999999999997E-2</v>
      </c>
      <c r="M190" s="97">
        <v>4.2999999999999997E-2</v>
      </c>
      <c r="N190" s="97">
        <v>4.2999999999999997E-2</v>
      </c>
      <c r="O190" s="97">
        <v>4.2999999999999997E-2</v>
      </c>
      <c r="P190" s="97">
        <v>4.2999999999999997E-2</v>
      </c>
      <c r="Q190" s="76"/>
      <c r="R190" s="76" t="s">
        <v>2908</v>
      </c>
      <c r="S190" s="76" t="s">
        <v>2908</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hidden="1" outlineLevel="2" collapsed="1" x14ac:dyDescent="0.25">
      <c r="A191" s="45"/>
      <c r="B191" s="54"/>
      <c r="C191" s="47">
        <f t="shared" si="28"/>
        <v>3</v>
      </c>
      <c r="D191" s="73"/>
      <c r="E191" s="70"/>
      <c r="F191" s="70" t="s">
        <v>691</v>
      </c>
      <c r="G191" s="73"/>
      <c r="H191" s="76" t="s">
        <v>692</v>
      </c>
      <c r="I191" s="96" t="s">
        <v>664</v>
      </c>
      <c r="J191" s="96"/>
      <c r="K191" s="97">
        <v>0.18</v>
      </c>
      <c r="L191" s="97">
        <v>0.18</v>
      </c>
      <c r="M191" s="76"/>
      <c r="N191" s="76"/>
      <c r="O191" s="76"/>
      <c r="P191" s="76"/>
      <c r="Q191" s="76"/>
      <c r="R191" s="76" t="s">
        <v>550</v>
      </c>
      <c r="S191" s="76"/>
      <c r="T191" s="76"/>
      <c r="U191" s="260">
        <f t="shared" si="29"/>
        <v>0.18</v>
      </c>
      <c r="V191" s="260">
        <f t="shared" si="29"/>
        <v>0.18</v>
      </c>
      <c r="W191" s="260">
        <f t="shared" si="29"/>
        <v>0.18</v>
      </c>
      <c r="X191" s="260">
        <f t="shared" si="29"/>
        <v>0.18</v>
      </c>
      <c r="Y191" s="260">
        <f t="shared" si="29"/>
        <v>0.18</v>
      </c>
      <c r="Z191" s="260">
        <f t="shared" si="29"/>
        <v>0.18</v>
      </c>
      <c r="AA191" s="260">
        <f t="shared" si="29"/>
        <v>0.18</v>
      </c>
      <c r="AB191" s="260">
        <f t="shared" si="29"/>
        <v>0.18</v>
      </c>
      <c r="AC191" s="76"/>
      <c r="AD191" s="76"/>
      <c r="AE191" s="76"/>
      <c r="AF191" s="97">
        <v>1</v>
      </c>
      <c r="AG191" s="97">
        <v>1</v>
      </c>
      <c r="AH191" s="73"/>
      <c r="AI191" s="57"/>
      <c r="AJ191" s="45"/>
      <c r="AK191" s="45"/>
      <c r="AL191" s="45"/>
    </row>
    <row r="192" spans="1:38" hidden="1" outlineLevel="3" x14ac:dyDescent="0.25">
      <c r="A192" s="45"/>
      <c r="B192" s="54"/>
      <c r="C192" s="47">
        <f t="shared" si="28"/>
        <v>3</v>
      </c>
      <c r="D192" s="73"/>
      <c r="E192" s="70"/>
      <c r="F192" s="70" t="s">
        <v>2894</v>
      </c>
      <c r="G192" s="73"/>
      <c r="H192" s="76" t="s">
        <v>594</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2895</v>
      </c>
      <c r="G193" s="73"/>
      <c r="H193" s="76" t="s">
        <v>594</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hidden="1" outlineLevel="2" x14ac:dyDescent="0.25">
      <c r="A194" s="45"/>
      <c r="B194" s="54"/>
      <c r="C194" s="47">
        <f t="shared" si="28"/>
        <v>3</v>
      </c>
      <c r="D194" s="73"/>
      <c r="E194" s="70"/>
      <c r="F194" s="70" t="s">
        <v>2899</v>
      </c>
      <c r="G194" s="73"/>
      <c r="H194" s="76" t="s">
        <v>2949</v>
      </c>
      <c r="I194" s="96" t="s">
        <v>2906</v>
      </c>
      <c r="J194" s="96"/>
      <c r="K194" s="97">
        <v>0.43</v>
      </c>
      <c r="L194" s="97">
        <v>0.43</v>
      </c>
      <c r="M194" s="97">
        <v>0.43</v>
      </c>
      <c r="N194" s="97">
        <v>0.43</v>
      </c>
      <c r="O194" s="97">
        <v>0.43</v>
      </c>
      <c r="P194" s="97">
        <v>0.43</v>
      </c>
      <c r="Q194" s="76"/>
      <c r="R194" s="76" t="s">
        <v>2905</v>
      </c>
      <c r="S194" s="76" t="s">
        <v>2905</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hidden="1" outlineLevel="2" x14ac:dyDescent="0.25">
      <c r="A195" s="45"/>
      <c r="B195" s="54"/>
      <c r="C195" s="47">
        <f t="shared" si="28"/>
        <v>3</v>
      </c>
      <c r="D195" s="73"/>
      <c r="E195" s="70"/>
      <c r="F195" s="70" t="s">
        <v>2900</v>
      </c>
      <c r="G195" s="73"/>
      <c r="H195" s="76" t="s">
        <v>2950</v>
      </c>
      <c r="I195" s="96" t="s">
        <v>2906</v>
      </c>
      <c r="J195" s="96"/>
      <c r="K195" s="97">
        <f t="shared" ref="K195:K196" si="30">1/0.4-1</f>
        <v>1.5</v>
      </c>
      <c r="L195" s="97">
        <f>K195</f>
        <v>1.5</v>
      </c>
      <c r="M195" s="97">
        <f t="shared" ref="M195:P195" si="31">L195</f>
        <v>1.5</v>
      </c>
      <c r="N195" s="97">
        <f t="shared" si="31"/>
        <v>1.5</v>
      </c>
      <c r="O195" s="97">
        <f t="shared" si="31"/>
        <v>1.5</v>
      </c>
      <c r="P195" s="97">
        <f t="shared" si="31"/>
        <v>1.5</v>
      </c>
      <c r="Q195" s="76"/>
      <c r="R195" s="76" t="s">
        <v>2905</v>
      </c>
      <c r="S195" s="76" t="s">
        <v>2905</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hidden="1" outlineLevel="2" x14ac:dyDescent="0.25">
      <c r="A196" s="45"/>
      <c r="B196" s="54"/>
      <c r="C196" s="47">
        <f t="shared" si="28"/>
        <v>3</v>
      </c>
      <c r="D196" s="73"/>
      <c r="E196" s="70"/>
      <c r="F196" s="70" t="s">
        <v>2896</v>
      </c>
      <c r="G196" s="73"/>
      <c r="H196" s="76" t="s">
        <v>2951</v>
      </c>
      <c r="I196" s="96" t="s">
        <v>2906</v>
      </c>
      <c r="J196" s="96"/>
      <c r="K196" s="97">
        <f t="shared" si="30"/>
        <v>1.5</v>
      </c>
      <c r="L196" s="97">
        <f t="shared" ref="L196:P196" si="32">K196</f>
        <v>1.5</v>
      </c>
      <c r="M196" s="97">
        <f t="shared" si="32"/>
        <v>1.5</v>
      </c>
      <c r="N196" s="97">
        <f t="shared" si="32"/>
        <v>1.5</v>
      </c>
      <c r="O196" s="97">
        <f t="shared" si="32"/>
        <v>1.5</v>
      </c>
      <c r="P196" s="97">
        <f t="shared" si="32"/>
        <v>1.5</v>
      </c>
      <c r="Q196" s="76"/>
      <c r="R196" s="76" t="s">
        <v>2905</v>
      </c>
      <c r="S196" s="76" t="s">
        <v>2905</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hidden="1" outlineLevel="2" x14ac:dyDescent="0.25">
      <c r="A197" s="45"/>
      <c r="B197" s="54"/>
      <c r="C197" s="47">
        <f t="shared" si="28"/>
        <v>3</v>
      </c>
      <c r="D197" s="73"/>
      <c r="E197" s="70"/>
      <c r="F197" s="70" t="s">
        <v>2897</v>
      </c>
      <c r="G197" s="73"/>
      <c r="H197" s="76" t="s">
        <v>2952</v>
      </c>
      <c r="I197" s="96" t="s">
        <v>2906</v>
      </c>
      <c r="J197" s="96"/>
      <c r="K197" s="97">
        <f>1/0.4-1</f>
        <v>1.5</v>
      </c>
      <c r="L197" s="97">
        <f t="shared" ref="L197" si="33">K197</f>
        <v>1.5</v>
      </c>
      <c r="M197" s="76"/>
      <c r="N197" s="76"/>
      <c r="O197" s="76"/>
      <c r="P197" s="76"/>
      <c r="Q197" s="76"/>
      <c r="R197" s="76" t="s">
        <v>2905</v>
      </c>
      <c r="S197" s="76" t="s">
        <v>2905</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hidden="1" outlineLevel="2" x14ac:dyDescent="0.25">
      <c r="A198" s="45"/>
      <c r="B198" s="54"/>
      <c r="C198" s="47">
        <f t="shared" si="28"/>
        <v>3</v>
      </c>
      <c r="D198" s="73"/>
      <c r="E198" s="70"/>
      <c r="F198" s="70" t="s">
        <v>2898</v>
      </c>
      <c r="G198" s="73"/>
      <c r="H198" s="76" t="s">
        <v>2953</v>
      </c>
      <c r="I198" s="96" t="s">
        <v>2906</v>
      </c>
      <c r="J198" s="96"/>
      <c r="K198" s="97"/>
      <c r="L198" s="97"/>
      <c r="M198" s="97"/>
      <c r="N198" s="97"/>
      <c r="O198" s="97"/>
      <c r="P198" s="97"/>
      <c r="Q198" s="76"/>
      <c r="R198" s="76" t="s">
        <v>2934</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hidden="1" outlineLevel="2" x14ac:dyDescent="0.25">
      <c r="A199" s="45"/>
      <c r="B199" s="54"/>
      <c r="C199" s="47">
        <f t="shared" si="28"/>
        <v>3</v>
      </c>
      <c r="D199" s="73"/>
      <c r="E199" s="70"/>
      <c r="F199" s="70" t="s">
        <v>2901</v>
      </c>
      <c r="G199" s="73"/>
      <c r="H199" s="76" t="s">
        <v>2954</v>
      </c>
      <c r="I199" s="96" t="s">
        <v>2906</v>
      </c>
      <c r="J199" s="96"/>
      <c r="K199" s="97"/>
      <c r="L199" s="97"/>
      <c r="M199" s="97"/>
      <c r="N199" s="97"/>
      <c r="O199" s="97"/>
      <c r="P199" s="97"/>
      <c r="Q199" s="76"/>
      <c r="R199" s="76" t="s">
        <v>2935</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hidden="1" outlineLevel="2" x14ac:dyDescent="0.25">
      <c r="A200" s="45"/>
      <c r="B200" s="54"/>
      <c r="C200" s="47">
        <f t="shared" si="28"/>
        <v>3</v>
      </c>
      <c r="D200" s="73"/>
      <c r="E200" s="70"/>
      <c r="F200" s="70" t="s">
        <v>2902</v>
      </c>
      <c r="G200" s="73"/>
      <c r="H200" s="76" t="s">
        <v>2955</v>
      </c>
      <c r="I200" s="96" t="s">
        <v>2906</v>
      </c>
      <c r="J200" s="96"/>
      <c r="K200" s="97">
        <v>0</v>
      </c>
      <c r="L200" s="97">
        <v>0</v>
      </c>
      <c r="M200" s="97">
        <v>0</v>
      </c>
      <c r="N200" s="97">
        <v>0</v>
      </c>
      <c r="O200" s="97">
        <v>0</v>
      </c>
      <c r="P200" s="97">
        <v>0</v>
      </c>
      <c r="Q200" s="76"/>
      <c r="R200" s="76" t="s">
        <v>2905</v>
      </c>
      <c r="S200" s="76" t="s">
        <v>2905</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hidden="1" outlineLevel="2" x14ac:dyDescent="0.25">
      <c r="A201" s="45"/>
      <c r="B201" s="54"/>
      <c r="C201" s="47">
        <f t="shared" si="28"/>
        <v>3</v>
      </c>
      <c r="D201" s="73"/>
      <c r="E201" s="70"/>
      <c r="F201" s="70" t="s">
        <v>2903</v>
      </c>
      <c r="G201" s="73"/>
      <c r="H201" s="76" t="s">
        <v>2956</v>
      </c>
      <c r="I201" s="96" t="s">
        <v>2906</v>
      </c>
      <c r="J201" s="96"/>
      <c r="K201" s="97">
        <v>0</v>
      </c>
      <c r="L201" s="97">
        <v>0</v>
      </c>
      <c r="M201" s="97">
        <v>0</v>
      </c>
      <c r="N201" s="97">
        <v>0</v>
      </c>
      <c r="O201" s="97">
        <v>0</v>
      </c>
      <c r="P201" s="97">
        <v>0</v>
      </c>
      <c r="Q201" s="76"/>
      <c r="R201" s="76" t="s">
        <v>2905</v>
      </c>
      <c r="S201" s="76" t="s">
        <v>2905</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hidden="1" outlineLevel="2" x14ac:dyDescent="0.25">
      <c r="A202" s="45"/>
      <c r="B202" s="54"/>
      <c r="C202" s="47">
        <f t="shared" si="28"/>
        <v>3</v>
      </c>
      <c r="D202" s="73"/>
      <c r="E202" s="70"/>
      <c r="F202" s="70" t="s">
        <v>2904</v>
      </c>
      <c r="G202" s="73"/>
      <c r="H202" s="76" t="s">
        <v>2957</v>
      </c>
      <c r="I202" s="96" t="s">
        <v>2906</v>
      </c>
      <c r="J202" s="96"/>
      <c r="K202" s="97">
        <v>0</v>
      </c>
      <c r="L202" s="97">
        <v>0</v>
      </c>
      <c r="M202" s="97">
        <v>0</v>
      </c>
      <c r="N202" s="97">
        <v>0</v>
      </c>
      <c r="O202" s="97">
        <v>0</v>
      </c>
      <c r="P202" s="97">
        <v>0</v>
      </c>
      <c r="Q202" s="76"/>
      <c r="R202" s="76" t="s">
        <v>2905</v>
      </c>
      <c r="S202" s="76" t="s">
        <v>2905</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63" t="s">
        <v>693</v>
      </c>
      <c r="G203" s="73"/>
      <c r="H203" s="253" t="s">
        <v>694</v>
      </c>
      <c r="I203" s="96"/>
      <c r="J203" s="96" t="s">
        <v>557</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34">INT($C$29)+2</f>
        <v>3</v>
      </c>
      <c r="D204" s="73"/>
      <c r="E204" s="70" t="s">
        <v>695</v>
      </c>
      <c r="F204" s="70" t="s">
        <v>696</v>
      </c>
      <c r="G204" s="73"/>
      <c r="H204" s="76" t="s">
        <v>697</v>
      </c>
      <c r="I204" s="96" t="s">
        <v>698</v>
      </c>
      <c r="J204" s="96"/>
      <c r="K204" s="97">
        <v>25</v>
      </c>
      <c r="L204" s="97">
        <v>25</v>
      </c>
      <c r="M204" s="97">
        <v>25</v>
      </c>
      <c r="N204" s="97">
        <v>25</v>
      </c>
      <c r="O204" s="97">
        <v>25</v>
      </c>
      <c r="P204" s="97">
        <v>25</v>
      </c>
      <c r="Q204" s="76"/>
      <c r="R204" s="76" t="s">
        <v>699</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hidden="1" outlineLevel="2" x14ac:dyDescent="0.25">
      <c r="A205" s="45"/>
      <c r="B205" s="54"/>
      <c r="C205" s="47">
        <f t="shared" si="34"/>
        <v>3</v>
      </c>
      <c r="D205" s="73"/>
      <c r="E205" s="70"/>
      <c r="F205" s="70" t="s">
        <v>700</v>
      </c>
      <c r="G205" s="73"/>
      <c r="H205" s="76" t="s">
        <v>701</v>
      </c>
      <c r="I205" s="96" t="s">
        <v>540</v>
      </c>
      <c r="J205" s="96"/>
      <c r="K205" s="97">
        <v>0.09</v>
      </c>
      <c r="L205" s="97">
        <v>0.09</v>
      </c>
      <c r="M205" s="97">
        <v>0.09</v>
      </c>
      <c r="N205" s="97">
        <v>0.09</v>
      </c>
      <c r="O205" s="97">
        <v>0.09</v>
      </c>
      <c r="P205" s="97">
        <v>0.09</v>
      </c>
      <c r="Q205" s="76"/>
      <c r="R205" s="76" t="s">
        <v>550</v>
      </c>
      <c r="S205" s="76" t="s">
        <v>550</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hidden="1" outlineLevel="2" x14ac:dyDescent="0.25">
      <c r="A206" s="45"/>
      <c r="B206" s="54"/>
      <c r="C206" s="47">
        <f t="shared" si="34"/>
        <v>3</v>
      </c>
      <c r="D206" s="73"/>
      <c r="E206" s="70"/>
      <c r="F206" s="70" t="s">
        <v>702</v>
      </c>
      <c r="G206" s="73"/>
      <c r="H206" s="76" t="s">
        <v>703</v>
      </c>
      <c r="I206" s="96" t="s">
        <v>704</v>
      </c>
      <c r="J206" s="96"/>
      <c r="K206" s="97">
        <v>0.26</v>
      </c>
      <c r="L206" s="97">
        <v>0.26</v>
      </c>
      <c r="M206" s="97">
        <v>0.36</v>
      </c>
      <c r="N206" s="97">
        <v>0.31</v>
      </c>
      <c r="O206" s="97">
        <v>0.36</v>
      </c>
      <c r="P206" s="97">
        <v>0.36</v>
      </c>
      <c r="Q206" s="76"/>
      <c r="R206" s="76" t="s">
        <v>550</v>
      </c>
      <c r="S206" s="76" t="s">
        <v>550</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hidden="1" outlineLevel="2" x14ac:dyDescent="0.25">
      <c r="A207" s="45"/>
      <c r="B207" s="54"/>
      <c r="C207" s="47">
        <f t="shared" si="34"/>
        <v>3</v>
      </c>
      <c r="D207" s="73"/>
      <c r="E207" s="70"/>
      <c r="F207" s="70" t="s">
        <v>705</v>
      </c>
      <c r="G207" s="73"/>
      <c r="H207" s="76" t="s">
        <v>706</v>
      </c>
      <c r="I207" s="96" t="s">
        <v>567</v>
      </c>
      <c r="J207" s="96"/>
      <c r="K207" s="97">
        <v>8.0000000000000007E-5</v>
      </c>
      <c r="L207" s="97">
        <v>8.0000000000000007E-5</v>
      </c>
      <c r="M207" s="97">
        <v>8.0000000000000007E-5</v>
      </c>
      <c r="N207" s="97">
        <v>8.0000000000000007E-5</v>
      </c>
      <c r="O207" s="97">
        <v>8.0000000000000007E-5</v>
      </c>
      <c r="P207" s="97">
        <v>8.0000000000000007E-5</v>
      </c>
      <c r="Q207" s="76"/>
      <c r="R207" s="76" t="s">
        <v>550</v>
      </c>
      <c r="S207" s="76" t="s">
        <v>550</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hidden="1" outlineLevel="2" x14ac:dyDescent="0.25">
      <c r="A208" s="45"/>
      <c r="B208" s="54"/>
      <c r="C208" s="47">
        <f t="shared" si="34"/>
        <v>3</v>
      </c>
      <c r="D208" s="73"/>
      <c r="E208" s="70"/>
      <c r="F208" s="70" t="s">
        <v>707</v>
      </c>
      <c r="G208" s="73"/>
      <c r="H208" s="76" t="s">
        <v>708</v>
      </c>
      <c r="I208" s="96" t="s">
        <v>540</v>
      </c>
      <c r="J208" s="96"/>
      <c r="K208" s="97">
        <v>0.84</v>
      </c>
      <c r="L208" s="97">
        <v>0.84</v>
      </c>
      <c r="M208" s="97">
        <v>0.84</v>
      </c>
      <c r="N208" s="97">
        <v>0.84</v>
      </c>
      <c r="O208" s="97">
        <v>0.84</v>
      </c>
      <c r="P208" s="97">
        <v>0.84</v>
      </c>
      <c r="Q208" s="76"/>
      <c r="R208" s="76" t="s">
        <v>550</v>
      </c>
      <c r="S208" s="76" t="s">
        <v>550</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hidden="1" outlineLevel="2" x14ac:dyDescent="0.25">
      <c r="A209" s="45"/>
      <c r="B209" s="54"/>
      <c r="C209" s="47">
        <f t="shared" si="34"/>
        <v>3</v>
      </c>
      <c r="D209" s="73"/>
      <c r="E209" s="70"/>
      <c r="F209" s="70" t="s">
        <v>709</v>
      </c>
      <c r="G209" s="73"/>
      <c r="H209" s="76" t="s">
        <v>710</v>
      </c>
      <c r="I209" s="96" t="s">
        <v>540</v>
      </c>
      <c r="J209" s="96"/>
      <c r="K209" s="97">
        <v>0.23</v>
      </c>
      <c r="L209" s="97">
        <v>0.23</v>
      </c>
      <c r="M209" s="97">
        <v>0.23</v>
      </c>
      <c r="N209" s="97">
        <v>0.23</v>
      </c>
      <c r="O209" s="97">
        <v>0.23</v>
      </c>
      <c r="P209" s="97">
        <v>0.23</v>
      </c>
      <c r="Q209" s="76"/>
      <c r="R209" s="76" t="s">
        <v>711</v>
      </c>
      <c r="S209" s="76" t="s">
        <v>550</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hidden="1" outlineLevel="2" x14ac:dyDescent="0.25">
      <c r="A210" s="45"/>
      <c r="B210" s="54"/>
      <c r="C210" s="47">
        <f t="shared" si="34"/>
        <v>3</v>
      </c>
      <c r="D210" s="73"/>
      <c r="E210" s="70"/>
      <c r="F210" s="70" t="s">
        <v>712</v>
      </c>
      <c r="G210" s="73"/>
      <c r="H210" s="76" t="s">
        <v>713</v>
      </c>
      <c r="I210" s="96" t="s">
        <v>714</v>
      </c>
      <c r="J210" s="96"/>
      <c r="K210" s="97">
        <v>0.02</v>
      </c>
      <c r="L210" s="97">
        <v>0.02</v>
      </c>
      <c r="M210" s="97">
        <v>2.5000000000000001E-3</v>
      </c>
      <c r="N210" s="97">
        <v>2.5000000000000001E-3</v>
      </c>
      <c r="O210" s="97">
        <v>2.5000000000000001E-3</v>
      </c>
      <c r="P210" s="97">
        <v>2.5000000000000001E-3</v>
      </c>
      <c r="Q210" s="76"/>
      <c r="R210" s="76" t="s">
        <v>711</v>
      </c>
      <c r="S210" s="76" t="s">
        <v>715</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hidden="1" outlineLevel="2" x14ac:dyDescent="0.25">
      <c r="A211" s="45"/>
      <c r="B211" s="54"/>
      <c r="C211" s="47">
        <f t="shared" si="34"/>
        <v>3</v>
      </c>
      <c r="D211" s="73"/>
      <c r="E211" s="70"/>
      <c r="F211" s="70" t="s">
        <v>716</v>
      </c>
      <c r="G211" s="73"/>
      <c r="H211" s="76" t="s">
        <v>717</v>
      </c>
      <c r="I211" s="96" t="s">
        <v>612</v>
      </c>
      <c r="J211" s="96"/>
      <c r="K211" s="97">
        <v>0.9</v>
      </c>
      <c r="L211" s="97">
        <v>0.9</v>
      </c>
      <c r="M211" s="97">
        <v>0.9</v>
      </c>
      <c r="N211" s="97">
        <v>0.9</v>
      </c>
      <c r="O211" s="97">
        <v>0.9</v>
      </c>
      <c r="P211" s="97">
        <v>0.9</v>
      </c>
      <c r="Q211" s="76"/>
      <c r="R211" s="76" t="s">
        <v>550</v>
      </c>
      <c r="S211" s="76" t="s">
        <v>715</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hidden="1" outlineLevel="2" x14ac:dyDescent="0.25">
      <c r="A212" s="45"/>
      <c r="B212" s="54"/>
      <c r="C212" s="47">
        <f t="shared" si="34"/>
        <v>3</v>
      </c>
      <c r="D212" s="73"/>
      <c r="E212" s="70"/>
      <c r="F212" s="70" t="s">
        <v>718</v>
      </c>
      <c r="G212" s="73"/>
      <c r="H212" s="76" t="s">
        <v>719</v>
      </c>
      <c r="I212" s="96" t="s">
        <v>2299</v>
      </c>
      <c r="J212" s="96"/>
      <c r="K212" s="97">
        <v>5.7000000000000003E-5</v>
      </c>
      <c r="L212" s="97">
        <v>5.7000000000000003E-5</v>
      </c>
      <c r="M212" s="97">
        <v>5.7000000000000003E-5</v>
      </c>
      <c r="N212" s="97">
        <v>5.7000000000000003E-5</v>
      </c>
      <c r="O212" s="97">
        <v>5.7000000000000003E-5</v>
      </c>
      <c r="P212" s="97">
        <v>5.7000000000000003E-5</v>
      </c>
      <c r="Q212" s="76"/>
      <c r="R212" s="76" t="s">
        <v>711</v>
      </c>
      <c r="S212" s="76" t="s">
        <v>715</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hidden="1" outlineLevel="2" x14ac:dyDescent="0.25">
      <c r="A213" s="45"/>
      <c r="B213" s="54"/>
      <c r="C213" s="47">
        <f t="shared" si="34"/>
        <v>3</v>
      </c>
      <c r="D213" s="73"/>
      <c r="E213" s="70"/>
      <c r="F213" s="70" t="s">
        <v>720</v>
      </c>
      <c r="G213" s="73"/>
      <c r="H213" s="76" t="s">
        <v>721</v>
      </c>
      <c r="I213" s="96" t="s">
        <v>664</v>
      </c>
      <c r="J213" s="96"/>
      <c r="K213" s="97">
        <v>0.16</v>
      </c>
      <c r="L213" s="97">
        <v>0.16</v>
      </c>
      <c r="M213" s="97">
        <v>0.16</v>
      </c>
      <c r="N213" s="97">
        <v>0.16</v>
      </c>
      <c r="O213" s="97">
        <v>0.16</v>
      </c>
      <c r="P213" s="97">
        <v>0.16</v>
      </c>
      <c r="Q213" s="76"/>
      <c r="R213" s="76" t="s">
        <v>711</v>
      </c>
      <c r="S213" s="76" t="s">
        <v>715</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hidden="1" outlineLevel="2" x14ac:dyDescent="0.25">
      <c r="A214" s="45"/>
      <c r="B214" s="54"/>
      <c r="C214" s="47">
        <f t="shared" si="34"/>
        <v>3</v>
      </c>
      <c r="D214" s="73"/>
      <c r="E214" s="70"/>
      <c r="F214" s="70" t="s">
        <v>722</v>
      </c>
      <c r="G214" s="73"/>
      <c r="H214" s="76" t="s">
        <v>723</v>
      </c>
      <c r="I214" s="96" t="s">
        <v>562</v>
      </c>
      <c r="J214" s="96"/>
      <c r="K214" s="97">
        <v>1.52E-2</v>
      </c>
      <c r="L214" s="97">
        <v>1.52E-2</v>
      </c>
      <c r="M214" s="97">
        <v>1.52E-2</v>
      </c>
      <c r="N214" s="97">
        <v>1.52E-2</v>
      </c>
      <c r="O214" s="97">
        <v>1.52E-2</v>
      </c>
      <c r="P214" s="97">
        <v>1.52E-2</v>
      </c>
      <c r="Q214" s="76"/>
      <c r="R214" s="76" t="s">
        <v>550</v>
      </c>
      <c r="S214" s="76" t="s">
        <v>550</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hidden="1" outlineLevel="2" x14ac:dyDescent="0.25">
      <c r="A215" s="45"/>
      <c r="B215" s="54"/>
      <c r="C215" s="47">
        <f t="shared" si="34"/>
        <v>3</v>
      </c>
      <c r="D215" s="73"/>
      <c r="E215" s="70"/>
      <c r="F215" s="70" t="s">
        <v>724</v>
      </c>
      <c r="G215" s="73"/>
      <c r="H215" s="76" t="s">
        <v>725</v>
      </c>
      <c r="I215" s="96" t="s">
        <v>664</v>
      </c>
      <c r="J215" s="96"/>
      <c r="K215" s="265">
        <v>4.6000000000000001E-4</v>
      </c>
      <c r="L215" s="265">
        <v>4.6000000000000001E-4</v>
      </c>
      <c r="M215" s="97">
        <v>5.2599999999999999E-4</v>
      </c>
      <c r="N215" s="97">
        <v>5.2599999999999999E-4</v>
      </c>
      <c r="O215" s="97">
        <v>5.2599999999999999E-4</v>
      </c>
      <c r="P215" s="97">
        <v>5.2599999999999999E-4</v>
      </c>
      <c r="Q215" s="76"/>
      <c r="R215" s="76" t="s">
        <v>726</v>
      </c>
      <c r="S215" s="76" t="s">
        <v>726</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hidden="1" outlineLevel="2" x14ac:dyDescent="0.25">
      <c r="A216" s="45"/>
      <c r="B216" s="54"/>
      <c r="C216" s="47">
        <f t="shared" si="34"/>
        <v>3</v>
      </c>
      <c r="D216" s="73"/>
      <c r="E216" s="70"/>
      <c r="F216" s="70" t="s">
        <v>727</v>
      </c>
      <c r="G216" s="73"/>
      <c r="H216" s="76" t="s">
        <v>728</v>
      </c>
      <c r="I216" s="96" t="s">
        <v>540</v>
      </c>
      <c r="J216" s="96"/>
      <c r="K216" s="265">
        <v>1.47E-4</v>
      </c>
      <c r="L216" s="265">
        <v>1.47E-4</v>
      </c>
      <c r="M216" s="97">
        <v>1.61E-2</v>
      </c>
      <c r="N216" s="97">
        <v>1.29E-2</v>
      </c>
      <c r="O216" s="97">
        <v>1.61E-2</v>
      </c>
      <c r="P216" s="97">
        <v>1.61E-2</v>
      </c>
      <c r="Q216" s="76"/>
      <c r="R216" s="76" t="s">
        <v>726</v>
      </c>
      <c r="S216" s="76" t="s">
        <v>726</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hidden="1" outlineLevel="2" x14ac:dyDescent="0.25">
      <c r="A217" s="45"/>
      <c r="B217" s="54"/>
      <c r="C217" s="47">
        <f t="shared" si="34"/>
        <v>3</v>
      </c>
      <c r="D217" s="73"/>
      <c r="E217" s="70"/>
      <c r="F217" s="70" t="s">
        <v>729</v>
      </c>
      <c r="G217" s="73"/>
      <c r="H217" s="76" t="s">
        <v>730</v>
      </c>
      <c r="I217" s="96" t="s">
        <v>731</v>
      </c>
      <c r="J217" s="96"/>
      <c r="K217" s="97">
        <v>3.375E-3</v>
      </c>
      <c r="L217" s="97">
        <v>3.375E-3</v>
      </c>
      <c r="M217" s="97">
        <v>4.2200000000000001E-2</v>
      </c>
      <c r="N217" s="97">
        <v>3.3799999999999997E-2</v>
      </c>
      <c r="O217" s="97">
        <v>4.2200000000000001E-2</v>
      </c>
      <c r="P217" s="97">
        <v>4.2200000000000001E-2</v>
      </c>
      <c r="Q217" s="76"/>
      <c r="R217" s="76" t="s">
        <v>726</v>
      </c>
      <c r="S217" s="76" t="s">
        <v>726</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hidden="1" outlineLevel="2" collapsed="1" x14ac:dyDescent="0.25">
      <c r="A218" s="45"/>
      <c r="B218" s="54"/>
      <c r="C218" s="47">
        <f t="shared" si="34"/>
        <v>3</v>
      </c>
      <c r="D218" s="73"/>
      <c r="E218" s="70"/>
      <c r="F218" s="70" t="s">
        <v>732</v>
      </c>
      <c r="G218" s="73"/>
      <c r="H218" s="76" t="s">
        <v>733</v>
      </c>
      <c r="I218" s="96" t="s">
        <v>734</v>
      </c>
      <c r="J218" s="96"/>
      <c r="K218" s="76"/>
      <c r="L218" s="76"/>
      <c r="M218" s="97">
        <v>1.1E-4</v>
      </c>
      <c r="N218" s="97">
        <v>1.1E-4</v>
      </c>
      <c r="O218" s="97">
        <v>1.1E-4</v>
      </c>
      <c r="P218" s="97">
        <v>1.1E-4</v>
      </c>
      <c r="Q218" s="76"/>
      <c r="R218" s="76"/>
      <c r="S218" s="76" t="s">
        <v>550</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735</v>
      </c>
      <c r="G219" s="73"/>
      <c r="H219" s="76" t="s">
        <v>736</v>
      </c>
      <c r="I219" s="96" t="s">
        <v>540</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INT($C$29)+2</f>
        <v>3</v>
      </c>
      <c r="D220" s="73"/>
      <c r="E220" s="70"/>
      <c r="F220" s="70" t="s">
        <v>737</v>
      </c>
      <c r="G220" s="73"/>
      <c r="H220" s="76" t="s">
        <v>738</v>
      </c>
      <c r="I220" s="96" t="s">
        <v>2298</v>
      </c>
      <c r="J220" s="96"/>
      <c r="K220" s="97">
        <v>2.5999999999999999E-3</v>
      </c>
      <c r="L220" s="97">
        <v>2.5999999999999999E-3</v>
      </c>
      <c r="M220" s="97">
        <v>2.5999999999999999E-3</v>
      </c>
      <c r="N220" s="97">
        <v>2.5999999999999999E-3</v>
      </c>
      <c r="O220" s="97">
        <v>2.5999999999999999E-3</v>
      </c>
      <c r="P220" s="97">
        <v>2.5999999999999999E-3</v>
      </c>
      <c r="Q220" s="76"/>
      <c r="R220" s="76"/>
      <c r="S220" s="76" t="s">
        <v>550</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hidden="1" outlineLevel="2" x14ac:dyDescent="0.25">
      <c r="A221" s="45"/>
      <c r="B221" s="54"/>
      <c r="C221" s="47">
        <f>INT($C$29)+2</f>
        <v>3</v>
      </c>
      <c r="D221" s="73"/>
      <c r="E221" s="70"/>
      <c r="F221" s="70" t="s">
        <v>739</v>
      </c>
      <c r="G221" s="73"/>
      <c r="H221" s="76" t="s">
        <v>740</v>
      </c>
      <c r="I221" s="96" t="s">
        <v>741</v>
      </c>
      <c r="J221" s="96"/>
      <c r="K221" s="97">
        <v>40</v>
      </c>
      <c r="L221" s="97">
        <v>40</v>
      </c>
      <c r="M221" s="97">
        <v>5</v>
      </c>
      <c r="N221" s="97">
        <v>5</v>
      </c>
      <c r="O221" s="97">
        <v>5</v>
      </c>
      <c r="P221" s="97">
        <v>5</v>
      </c>
      <c r="Q221" s="76"/>
      <c r="R221" s="76" t="s">
        <v>550</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hidden="1" outlineLevel="2" x14ac:dyDescent="0.25">
      <c r="A222" s="45"/>
      <c r="B222" s="54"/>
      <c r="C222" s="47">
        <f>INT($C$29)+2</f>
        <v>3</v>
      </c>
      <c r="D222" s="73"/>
      <c r="E222" s="70"/>
      <c r="F222" s="70" t="s">
        <v>742</v>
      </c>
      <c r="G222" s="73"/>
      <c r="H222" s="76" t="s">
        <v>743</v>
      </c>
      <c r="I222" s="96" t="s">
        <v>744</v>
      </c>
      <c r="J222" s="96"/>
      <c r="K222" s="97">
        <v>100</v>
      </c>
      <c r="L222" s="97">
        <v>100</v>
      </c>
      <c r="M222" s="97">
        <v>100</v>
      </c>
      <c r="N222" s="97">
        <v>100</v>
      </c>
      <c r="O222" s="97">
        <v>100</v>
      </c>
      <c r="P222" s="97">
        <v>100</v>
      </c>
      <c r="Q222" s="76"/>
      <c r="R222" s="76" t="s">
        <v>550</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hidden="1" outlineLevel="2" x14ac:dyDescent="0.25">
      <c r="A223" s="45"/>
      <c r="B223" s="54"/>
      <c r="C223" s="47">
        <f t="shared" ref="C223:C225" si="37">INT($C$29)+2</f>
        <v>3</v>
      </c>
      <c r="D223" s="73"/>
      <c r="E223" s="70"/>
      <c r="F223" s="70" t="s">
        <v>745</v>
      </c>
      <c r="G223" s="73"/>
      <c r="H223" s="76" t="s">
        <v>746</v>
      </c>
      <c r="I223" s="96" t="s">
        <v>744</v>
      </c>
      <c r="J223" s="96"/>
      <c r="K223" s="97">
        <v>100</v>
      </c>
      <c r="L223" s="97">
        <v>100</v>
      </c>
      <c r="M223" s="97">
        <v>100</v>
      </c>
      <c r="N223" s="97">
        <v>100</v>
      </c>
      <c r="O223" s="97">
        <v>100</v>
      </c>
      <c r="P223" s="97">
        <v>100</v>
      </c>
      <c r="Q223" s="76"/>
      <c r="R223" s="76" t="s">
        <v>550</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hidden="1" outlineLevel="2" x14ac:dyDescent="0.25">
      <c r="A224" s="45"/>
      <c r="B224" s="54"/>
      <c r="C224" s="47">
        <f t="shared" si="37"/>
        <v>3</v>
      </c>
      <c r="D224" s="73"/>
      <c r="E224" s="70"/>
      <c r="F224" s="70" t="s">
        <v>2912</v>
      </c>
      <c r="G224" s="73"/>
      <c r="H224" s="76" t="s">
        <v>2915</v>
      </c>
      <c r="I224" s="96" t="s">
        <v>2916</v>
      </c>
      <c r="J224" s="96"/>
      <c r="K224" s="97">
        <v>0</v>
      </c>
      <c r="L224" s="97">
        <v>0</v>
      </c>
      <c r="M224" s="97">
        <v>0</v>
      </c>
      <c r="N224" s="97">
        <v>0</v>
      </c>
      <c r="O224" s="97">
        <v>0</v>
      </c>
      <c r="P224" s="97">
        <v>0</v>
      </c>
      <c r="Q224" s="76"/>
      <c r="R224" s="76" t="s">
        <v>2905</v>
      </c>
      <c r="S224" s="76" t="s">
        <v>2905</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hidden="1" outlineLevel="2" x14ac:dyDescent="0.25">
      <c r="A225" s="45"/>
      <c r="B225" s="54"/>
      <c r="C225" s="47">
        <f t="shared" si="37"/>
        <v>3</v>
      </c>
      <c r="D225" s="73"/>
      <c r="E225" s="70"/>
      <c r="F225" s="70" t="s">
        <v>2913</v>
      </c>
      <c r="G225" s="73"/>
      <c r="H225" s="76" t="s">
        <v>2917</v>
      </c>
      <c r="I225" s="96" t="s">
        <v>2916</v>
      </c>
      <c r="J225" s="96"/>
      <c r="K225" s="97">
        <v>1.9E-2</v>
      </c>
      <c r="L225" s="97">
        <v>1.9E-2</v>
      </c>
      <c r="M225" s="97">
        <v>1.9E-2</v>
      </c>
      <c r="N225" s="97">
        <v>1.9E-2</v>
      </c>
      <c r="O225" s="97">
        <v>1.9E-2</v>
      </c>
      <c r="P225" s="97">
        <v>1.9E-2</v>
      </c>
      <c r="Q225" s="76"/>
      <c r="R225" s="76" t="s">
        <v>2905</v>
      </c>
      <c r="S225" s="76" t="s">
        <v>2905</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hidden="1" outlineLevel="2" x14ac:dyDescent="0.25">
      <c r="A226" s="45"/>
      <c r="B226" s="54"/>
      <c r="C226" s="47">
        <f>INT($C$29)+2</f>
        <v>3</v>
      </c>
      <c r="D226" s="73"/>
      <c r="E226" s="70"/>
      <c r="F226" s="70" t="s">
        <v>2914</v>
      </c>
      <c r="G226" s="73"/>
      <c r="H226" s="76" t="s">
        <v>2918</v>
      </c>
      <c r="I226" s="96" t="s">
        <v>2916</v>
      </c>
      <c r="J226" s="96"/>
      <c r="K226" s="97">
        <v>0.185</v>
      </c>
      <c r="L226" s="97">
        <v>0.185</v>
      </c>
      <c r="M226" s="97">
        <v>0.185</v>
      </c>
      <c r="N226" s="97">
        <v>0.185</v>
      </c>
      <c r="O226" s="97">
        <v>0.185</v>
      </c>
      <c r="P226" s="97">
        <v>0.185</v>
      </c>
      <c r="Q226" s="76"/>
      <c r="R226" s="76" t="s">
        <v>2905</v>
      </c>
      <c r="S226" s="76" t="s">
        <v>2905</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collapsed="1" x14ac:dyDescent="0.25">
      <c r="A227" s="45"/>
      <c r="B227" s="54"/>
      <c r="C227" s="47">
        <f>INT($C$29)+1</f>
        <v>2</v>
      </c>
      <c r="D227" s="73"/>
      <c r="E227" s="70"/>
      <c r="F227" s="263" t="s">
        <v>747</v>
      </c>
      <c r="G227" s="73"/>
      <c r="H227" s="253" t="s">
        <v>748</v>
      </c>
      <c r="I227" s="96"/>
      <c r="J227" s="96" t="s">
        <v>557</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749</v>
      </c>
      <c r="F228" s="70" t="s">
        <v>750</v>
      </c>
      <c r="G228" s="73"/>
      <c r="H228" s="76" t="s">
        <v>533</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hidden="1" outlineLevel="2" x14ac:dyDescent="0.25">
      <c r="A229" s="45"/>
      <c r="B229" s="54"/>
      <c r="C229" s="47">
        <f t="shared" ref="C229:C235" si="38">INT($C$29)+2</f>
        <v>3</v>
      </c>
      <c r="D229" s="73"/>
      <c r="E229" s="70"/>
      <c r="F229" s="70" t="s">
        <v>751</v>
      </c>
      <c r="G229" s="73"/>
      <c r="H229" s="76" t="s">
        <v>752</v>
      </c>
      <c r="I229" s="96" t="s">
        <v>540</v>
      </c>
      <c r="J229" s="96"/>
      <c r="K229" s="97">
        <v>0.3</v>
      </c>
      <c r="L229" s="97">
        <v>0.3</v>
      </c>
      <c r="M229" s="97">
        <v>0.3</v>
      </c>
      <c r="N229" s="97">
        <v>0.3</v>
      </c>
      <c r="O229" s="97">
        <v>0.3</v>
      </c>
      <c r="P229" s="97">
        <v>0.3</v>
      </c>
      <c r="Q229" s="76"/>
      <c r="R229" s="76" t="s">
        <v>753</v>
      </c>
      <c r="S229" s="76" t="s">
        <v>753</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hidden="1" outlineLevel="2" x14ac:dyDescent="0.25">
      <c r="A230" s="45"/>
      <c r="B230" s="54"/>
      <c r="C230" s="47">
        <f t="shared" si="38"/>
        <v>3</v>
      </c>
      <c r="D230" s="73"/>
      <c r="E230" s="70"/>
      <c r="F230" s="70" t="s">
        <v>754</v>
      </c>
      <c r="G230" s="73"/>
      <c r="H230" s="76" t="s">
        <v>755</v>
      </c>
      <c r="I230" s="96" t="s">
        <v>540</v>
      </c>
      <c r="J230" s="96"/>
      <c r="K230" s="97">
        <v>0.25</v>
      </c>
      <c r="L230" s="97">
        <v>0.25</v>
      </c>
      <c r="M230" s="97">
        <v>0.25</v>
      </c>
      <c r="N230" s="97">
        <v>0.25</v>
      </c>
      <c r="O230" s="97">
        <v>0.25</v>
      </c>
      <c r="P230" s="97">
        <v>0.25</v>
      </c>
      <c r="Q230" s="76"/>
      <c r="R230" s="76" t="s">
        <v>753</v>
      </c>
      <c r="S230" s="76" t="s">
        <v>753</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hidden="1" outlineLevel="2" x14ac:dyDescent="0.25">
      <c r="A231" s="45"/>
      <c r="B231" s="54"/>
      <c r="C231" s="47">
        <f t="shared" si="38"/>
        <v>3</v>
      </c>
      <c r="D231" s="73"/>
      <c r="E231" s="70"/>
      <c r="F231" s="70" t="s">
        <v>756</v>
      </c>
      <c r="G231" s="73"/>
      <c r="H231" s="76" t="s">
        <v>757</v>
      </c>
      <c r="I231" s="96" t="s">
        <v>540</v>
      </c>
      <c r="J231" s="96"/>
      <c r="K231" s="97">
        <v>0.1</v>
      </c>
      <c r="L231" s="97">
        <v>0.1</v>
      </c>
      <c r="M231" s="97">
        <v>0.1</v>
      </c>
      <c r="N231" s="97">
        <v>0.1</v>
      </c>
      <c r="O231" s="97">
        <v>0.1</v>
      </c>
      <c r="P231" s="97">
        <v>0.1</v>
      </c>
      <c r="Q231" s="76"/>
      <c r="R231" s="76" t="s">
        <v>753</v>
      </c>
      <c r="S231" s="76" t="s">
        <v>753</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hidden="1" outlineLevel="2" x14ac:dyDescent="0.25">
      <c r="A232" s="45"/>
      <c r="B232" s="54"/>
      <c r="C232" s="47">
        <f t="shared" si="38"/>
        <v>3</v>
      </c>
      <c r="D232" s="73"/>
      <c r="E232" s="70"/>
      <c r="F232" s="70" t="s">
        <v>758</v>
      </c>
      <c r="G232" s="73"/>
      <c r="H232" s="76" t="s">
        <v>759</v>
      </c>
      <c r="I232" s="96" t="s">
        <v>584</v>
      </c>
      <c r="J232" s="96"/>
      <c r="K232" s="97">
        <v>7.0000000000000001E-3</v>
      </c>
      <c r="L232" s="97">
        <v>7.0000000000000001E-3</v>
      </c>
      <c r="M232" s="97">
        <v>7.0000000000000001E-3</v>
      </c>
      <c r="N232" s="97">
        <v>7.0000000000000001E-3</v>
      </c>
      <c r="O232" s="97">
        <v>7.0000000000000001E-3</v>
      </c>
      <c r="P232" s="97">
        <v>7.0000000000000001E-3</v>
      </c>
      <c r="Q232" s="76"/>
      <c r="R232" s="76" t="s">
        <v>753</v>
      </c>
      <c r="S232" s="76" t="s">
        <v>753</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hidden="1" outlineLevel="2" x14ac:dyDescent="0.25">
      <c r="A233" s="45"/>
      <c r="B233" s="54"/>
      <c r="C233" s="47">
        <f t="shared" si="38"/>
        <v>3</v>
      </c>
      <c r="D233" s="73"/>
      <c r="E233" s="70"/>
      <c r="F233" s="70" t="s">
        <v>760</v>
      </c>
      <c r="G233" s="73"/>
      <c r="H233" s="76" t="s">
        <v>761</v>
      </c>
      <c r="I233" s="96" t="s">
        <v>584</v>
      </c>
      <c r="J233" s="96"/>
      <c r="K233" s="97">
        <v>5.0000000000000001E-3</v>
      </c>
      <c r="L233" s="97">
        <v>5.0000000000000001E-3</v>
      </c>
      <c r="M233" s="97">
        <v>5.0000000000000001E-3</v>
      </c>
      <c r="N233" s="97">
        <v>5.0000000000000001E-3</v>
      </c>
      <c r="O233" s="97">
        <v>5.0000000000000001E-3</v>
      </c>
      <c r="P233" s="97">
        <v>5.0000000000000001E-3</v>
      </c>
      <c r="Q233" s="76"/>
      <c r="R233" s="76" t="s">
        <v>753</v>
      </c>
      <c r="S233" s="76" t="s">
        <v>753</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hidden="1" outlineLevel="2" x14ac:dyDescent="0.25">
      <c r="A234" s="45"/>
      <c r="B234" s="54"/>
      <c r="C234" s="47">
        <f t="shared" si="38"/>
        <v>3</v>
      </c>
      <c r="D234" s="73"/>
      <c r="E234" s="70"/>
      <c r="F234" s="70" t="s">
        <v>762</v>
      </c>
      <c r="G234" s="73"/>
      <c r="H234" s="76" t="s">
        <v>763</v>
      </c>
      <c r="I234" s="96" t="s">
        <v>540</v>
      </c>
      <c r="J234" s="96"/>
      <c r="K234" s="97">
        <v>0.35</v>
      </c>
      <c r="L234" s="97">
        <v>0.35</v>
      </c>
      <c r="M234" s="97">
        <v>0.35</v>
      </c>
      <c r="N234" s="97">
        <v>0.35</v>
      </c>
      <c r="O234" s="97">
        <v>0.35</v>
      </c>
      <c r="P234" s="97">
        <v>0.35</v>
      </c>
      <c r="Q234" s="76"/>
      <c r="R234" s="76" t="s">
        <v>753</v>
      </c>
      <c r="S234" s="76" t="s">
        <v>753</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hidden="1" outlineLevel="2" x14ac:dyDescent="0.25">
      <c r="A235" s="45"/>
      <c r="B235" s="54"/>
      <c r="C235" s="47">
        <f t="shared" si="38"/>
        <v>3</v>
      </c>
      <c r="D235" s="73"/>
      <c r="E235" s="70"/>
      <c r="F235" s="70" t="s">
        <v>764</v>
      </c>
      <c r="G235" s="73"/>
      <c r="H235" s="76" t="s">
        <v>765</v>
      </c>
      <c r="I235" s="96" t="s">
        <v>540</v>
      </c>
      <c r="J235" s="96"/>
      <c r="K235" s="97">
        <v>0.1</v>
      </c>
      <c r="L235" s="97">
        <v>0.1</v>
      </c>
      <c r="M235" s="97">
        <v>0.1</v>
      </c>
      <c r="N235" s="97">
        <v>0.1</v>
      </c>
      <c r="O235" s="97">
        <v>0.1</v>
      </c>
      <c r="P235" s="97">
        <v>0.1</v>
      </c>
      <c r="Q235" s="76"/>
      <c r="R235" s="76" t="s">
        <v>711</v>
      </c>
      <c r="S235" s="76" t="s">
        <v>753</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collapsed="1" x14ac:dyDescent="0.25">
      <c r="A236" s="45"/>
      <c r="B236" s="54"/>
      <c r="C236" s="47">
        <f>INT($C$29)+1</f>
        <v>2</v>
      </c>
      <c r="D236" s="73"/>
      <c r="E236" s="70"/>
      <c r="F236" s="263" t="s">
        <v>766</v>
      </c>
      <c r="G236" s="73"/>
      <c r="H236" s="253" t="s">
        <v>767</v>
      </c>
      <c r="I236" s="96"/>
      <c r="J236" s="96" t="s">
        <v>557</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768</v>
      </c>
      <c r="F237" s="70" t="s">
        <v>769</v>
      </c>
      <c r="G237" s="73"/>
      <c r="H237" s="76" t="s">
        <v>533</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hidden="1" outlineLevel="2" x14ac:dyDescent="0.25">
      <c r="A238" s="45"/>
      <c r="B238" s="54"/>
      <c r="C238" s="47">
        <f t="shared" ref="C238:C246" si="40">INT($C$29)+2</f>
        <v>3</v>
      </c>
      <c r="D238" s="73"/>
      <c r="E238" s="70"/>
      <c r="F238" s="70" t="s">
        <v>770</v>
      </c>
      <c r="G238" s="73"/>
      <c r="H238" s="76" t="s">
        <v>771</v>
      </c>
      <c r="I238" s="96" t="s">
        <v>540</v>
      </c>
      <c r="J238" s="96"/>
      <c r="K238" s="97">
        <v>0.05</v>
      </c>
      <c r="L238" s="97">
        <v>0.05</v>
      </c>
      <c r="M238" s="97">
        <v>0.05</v>
      </c>
      <c r="N238" s="97">
        <v>0.05</v>
      </c>
      <c r="O238" s="97">
        <v>0.05</v>
      </c>
      <c r="P238" s="97">
        <v>0.05</v>
      </c>
      <c r="Q238" s="76"/>
      <c r="R238" s="76" t="s">
        <v>772</v>
      </c>
      <c r="S238" s="76" t="s">
        <v>772</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hidden="1" outlineLevel="2" x14ac:dyDescent="0.25">
      <c r="A239" s="45"/>
      <c r="B239" s="54"/>
      <c r="C239" s="47">
        <f t="shared" si="40"/>
        <v>3</v>
      </c>
      <c r="D239" s="73"/>
      <c r="E239" s="70"/>
      <c r="F239" s="70" t="s">
        <v>773</v>
      </c>
      <c r="G239" s="73"/>
      <c r="H239" s="76" t="s">
        <v>774</v>
      </c>
      <c r="I239" s="96" t="s">
        <v>540</v>
      </c>
      <c r="J239" s="96"/>
      <c r="K239" s="97">
        <v>0.85</v>
      </c>
      <c r="L239" s="97">
        <v>0.85</v>
      </c>
      <c r="M239" s="97">
        <v>0.85</v>
      </c>
      <c r="N239" s="97">
        <v>0.85</v>
      </c>
      <c r="O239" s="97">
        <v>0.85</v>
      </c>
      <c r="P239" s="97">
        <v>0.85</v>
      </c>
      <c r="Q239" s="76"/>
      <c r="R239" s="76" t="s">
        <v>772</v>
      </c>
      <c r="S239" s="76" t="s">
        <v>772</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hidden="1" outlineLevel="2" x14ac:dyDescent="0.25">
      <c r="A240" s="45"/>
      <c r="B240" s="54"/>
      <c r="C240" s="47">
        <f t="shared" si="40"/>
        <v>3</v>
      </c>
      <c r="D240" s="73"/>
      <c r="E240" s="70"/>
      <c r="F240" s="70" t="s">
        <v>775</v>
      </c>
      <c r="G240" s="73"/>
      <c r="H240" s="76" t="s">
        <v>776</v>
      </c>
      <c r="I240" s="96" t="s">
        <v>540</v>
      </c>
      <c r="J240" s="96"/>
      <c r="K240" s="97">
        <v>5.5</v>
      </c>
      <c r="L240" s="97">
        <v>5.5</v>
      </c>
      <c r="M240" s="97">
        <v>5.5</v>
      </c>
      <c r="N240" s="97">
        <v>5.5</v>
      </c>
      <c r="O240" s="97">
        <v>5.5</v>
      </c>
      <c r="P240" s="97">
        <v>5.5</v>
      </c>
      <c r="Q240" s="76"/>
      <c r="R240" s="76" t="s">
        <v>772</v>
      </c>
      <c r="S240" s="76" t="s">
        <v>772</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hidden="1" outlineLevel="2" x14ac:dyDescent="0.25">
      <c r="A241" s="45"/>
      <c r="B241" s="54"/>
      <c r="C241" s="47">
        <f t="shared" si="40"/>
        <v>3</v>
      </c>
      <c r="D241" s="73"/>
      <c r="E241" s="70"/>
      <c r="F241" s="70" t="s">
        <v>777</v>
      </c>
      <c r="G241" s="73"/>
      <c r="H241" s="76" t="s">
        <v>778</v>
      </c>
      <c r="I241" s="96" t="s">
        <v>540</v>
      </c>
      <c r="J241" s="96"/>
      <c r="K241" s="97">
        <v>0.17799999999999999</v>
      </c>
      <c r="L241" s="97">
        <v>0.17799999999999999</v>
      </c>
      <c r="M241" s="97">
        <v>0.17799999999999999</v>
      </c>
      <c r="N241" s="97">
        <v>0.17799999999999999</v>
      </c>
      <c r="O241" s="97">
        <v>0.17799999999999999</v>
      </c>
      <c r="P241" s="97">
        <v>0.17799999999999999</v>
      </c>
      <c r="Q241" s="76"/>
      <c r="R241" s="76" t="s">
        <v>772</v>
      </c>
      <c r="S241" s="76" t="s">
        <v>772</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hidden="1" outlineLevel="2" x14ac:dyDescent="0.25">
      <c r="A242" s="45"/>
      <c r="B242" s="54"/>
      <c r="C242" s="47">
        <f t="shared" si="40"/>
        <v>3</v>
      </c>
      <c r="D242" s="73"/>
      <c r="E242" s="70"/>
      <c r="F242" s="70" t="s">
        <v>779</v>
      </c>
      <c r="G242" s="73"/>
      <c r="H242" s="76" t="s">
        <v>780</v>
      </c>
      <c r="I242" s="96" t="s">
        <v>612</v>
      </c>
      <c r="J242" s="96"/>
      <c r="K242" s="97">
        <v>0.92</v>
      </c>
      <c r="L242" s="97">
        <v>0.92</v>
      </c>
      <c r="M242" s="97">
        <v>0.92</v>
      </c>
      <c r="N242" s="97">
        <v>0.92</v>
      </c>
      <c r="O242" s="97">
        <v>0.92</v>
      </c>
      <c r="P242" s="97">
        <v>0.92</v>
      </c>
      <c r="Q242" s="76"/>
      <c r="R242" s="76" t="s">
        <v>665</v>
      </c>
      <c r="S242" s="76" t="s">
        <v>665</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hidden="1" outlineLevel="2" x14ac:dyDescent="0.25">
      <c r="A243" s="45"/>
      <c r="B243" s="54"/>
      <c r="C243" s="47">
        <f t="shared" si="40"/>
        <v>3</v>
      </c>
      <c r="D243" s="73"/>
      <c r="E243" s="70"/>
      <c r="F243" s="70" t="s">
        <v>781</v>
      </c>
      <c r="G243" s="73"/>
      <c r="H243" s="76" t="s">
        <v>782</v>
      </c>
      <c r="I243" s="96" t="s">
        <v>540</v>
      </c>
      <c r="J243" s="96"/>
      <c r="K243" s="97">
        <v>1</v>
      </c>
      <c r="L243" s="97">
        <v>1</v>
      </c>
      <c r="M243" s="97">
        <v>1</v>
      </c>
      <c r="N243" s="97">
        <v>1</v>
      </c>
      <c r="O243" s="97">
        <v>1</v>
      </c>
      <c r="P243" s="97">
        <v>1</v>
      </c>
      <c r="Q243" s="76"/>
      <c r="R243" s="76" t="s">
        <v>726</v>
      </c>
      <c r="S243" s="76" t="s">
        <v>726</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hidden="1" outlineLevel="2" x14ac:dyDescent="0.25">
      <c r="A244" s="45"/>
      <c r="B244" s="54"/>
      <c r="C244" s="47">
        <f t="shared" si="40"/>
        <v>3</v>
      </c>
      <c r="D244" s="73"/>
      <c r="E244" s="70"/>
      <c r="F244" s="70" t="s">
        <v>783</v>
      </c>
      <c r="G244" s="73"/>
      <c r="H244" s="76" t="s">
        <v>784</v>
      </c>
      <c r="I244" s="96" t="s">
        <v>540</v>
      </c>
      <c r="J244" s="96"/>
      <c r="K244" s="97">
        <v>0.6</v>
      </c>
      <c r="L244" s="97">
        <v>0.6</v>
      </c>
      <c r="M244" s="97">
        <v>0.6</v>
      </c>
      <c r="N244" s="97">
        <v>0.6</v>
      </c>
      <c r="O244" s="97">
        <v>0.6</v>
      </c>
      <c r="P244" s="97">
        <v>0.6</v>
      </c>
      <c r="Q244" s="76"/>
      <c r="R244" s="76" t="s">
        <v>726</v>
      </c>
      <c r="S244" s="76" t="s">
        <v>726</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hidden="1" outlineLevel="2" x14ac:dyDescent="0.25">
      <c r="A245" s="45"/>
      <c r="B245" s="54"/>
      <c r="C245" s="47">
        <f t="shared" si="40"/>
        <v>3</v>
      </c>
      <c r="D245" s="73"/>
      <c r="E245" s="70"/>
      <c r="F245" s="70" t="s">
        <v>785</v>
      </c>
      <c r="G245" s="73"/>
      <c r="H245" s="76" t="s">
        <v>786</v>
      </c>
      <c r="I245" s="96" t="s">
        <v>540</v>
      </c>
      <c r="J245" s="96"/>
      <c r="K245" s="97">
        <v>0.25</v>
      </c>
      <c r="L245" s="97">
        <v>0.25</v>
      </c>
      <c r="M245" s="97">
        <v>0.25</v>
      </c>
      <c r="N245" s="97">
        <v>0.25</v>
      </c>
      <c r="O245" s="97">
        <v>0.25</v>
      </c>
      <c r="P245" s="97">
        <v>0.25</v>
      </c>
      <c r="Q245" s="76"/>
      <c r="R245" s="76" t="s">
        <v>726</v>
      </c>
      <c r="S245" s="76" t="s">
        <v>726</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hidden="1" outlineLevel="2" x14ac:dyDescent="0.25">
      <c r="A246" s="45"/>
      <c r="B246" s="54"/>
      <c r="C246" s="47">
        <f t="shared" si="40"/>
        <v>3</v>
      </c>
      <c r="D246" s="73"/>
      <c r="E246" s="70"/>
      <c r="F246" s="70" t="s">
        <v>787</v>
      </c>
      <c r="G246" s="73"/>
      <c r="H246" s="76" t="s">
        <v>788</v>
      </c>
      <c r="I246" s="96" t="s">
        <v>540</v>
      </c>
      <c r="J246" s="96"/>
      <c r="K246" s="97">
        <v>0.9</v>
      </c>
      <c r="L246" s="97">
        <v>0.9</v>
      </c>
      <c r="M246" s="97">
        <v>0.9</v>
      </c>
      <c r="N246" s="97">
        <v>0.9</v>
      </c>
      <c r="O246" s="97">
        <v>0.9</v>
      </c>
      <c r="P246" s="97">
        <v>0.9</v>
      </c>
      <c r="Q246" s="76"/>
      <c r="R246" s="76" t="s">
        <v>789</v>
      </c>
      <c r="S246" s="76" t="s">
        <v>789</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collapsed="1" x14ac:dyDescent="0.25">
      <c r="A247" s="45"/>
      <c r="B247" s="54"/>
      <c r="C247" s="47">
        <f>INT($C$29)+1</f>
        <v>2</v>
      </c>
      <c r="D247" s="73"/>
      <c r="E247" s="70"/>
      <c r="F247" s="263" t="s">
        <v>790</v>
      </c>
      <c r="G247" s="73"/>
      <c r="H247" s="253" t="s">
        <v>791</v>
      </c>
      <c r="I247" s="96"/>
      <c r="J247" s="96" t="s">
        <v>557</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hidden="1" outlineLevel="2" x14ac:dyDescent="0.25">
      <c r="A248" s="45"/>
      <c r="B248" s="54"/>
      <c r="C248" s="47">
        <f>INT($C$29)+3</f>
        <v>4</v>
      </c>
      <c r="D248" s="73"/>
      <c r="E248" s="70" t="s">
        <v>792</v>
      </c>
      <c r="F248" s="70" t="s">
        <v>793</v>
      </c>
      <c r="G248" s="73"/>
      <c r="H248" s="76" t="s">
        <v>794</v>
      </c>
      <c r="I248" s="96" t="s">
        <v>569</v>
      </c>
      <c r="J248" s="96"/>
      <c r="K248" s="97">
        <v>90</v>
      </c>
      <c r="L248" s="97">
        <v>90</v>
      </c>
      <c r="M248" s="97">
        <v>0</v>
      </c>
      <c r="N248" s="97">
        <v>0</v>
      </c>
      <c r="O248" s="97">
        <v>0</v>
      </c>
      <c r="P248" s="97">
        <v>0</v>
      </c>
      <c r="Q248" s="76"/>
      <c r="R248" s="76" t="s">
        <v>795</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hidden="1" outlineLevel="2" x14ac:dyDescent="0.25">
      <c r="A249" s="45"/>
      <c r="B249" s="54"/>
      <c r="C249" s="47">
        <f t="shared" ref="C249:C261" si="43">INT($C$29)+2</f>
        <v>3</v>
      </c>
      <c r="D249" s="73"/>
      <c r="E249" s="70"/>
      <c r="F249" s="70" t="s">
        <v>796</v>
      </c>
      <c r="G249" s="73"/>
      <c r="H249" s="76" t="s">
        <v>797</v>
      </c>
      <c r="I249" s="96" t="s">
        <v>569</v>
      </c>
      <c r="J249" s="96"/>
      <c r="K249" s="97">
        <v>150</v>
      </c>
      <c r="L249" s="97">
        <v>150</v>
      </c>
      <c r="M249" s="97">
        <v>285</v>
      </c>
      <c r="N249" s="97">
        <v>285</v>
      </c>
      <c r="O249" s="97">
        <v>285</v>
      </c>
      <c r="P249" s="97">
        <v>285</v>
      </c>
      <c r="Q249" s="76"/>
      <c r="R249" s="76" t="s">
        <v>798</v>
      </c>
      <c r="S249" s="76" t="s">
        <v>798</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hidden="1" outlineLevel="2" x14ac:dyDescent="0.25">
      <c r="A250" s="45"/>
      <c r="B250" s="54"/>
      <c r="C250" s="47">
        <f t="shared" si="43"/>
        <v>3</v>
      </c>
      <c r="D250" s="73"/>
      <c r="E250" s="70"/>
      <c r="F250" s="70" t="s">
        <v>799</v>
      </c>
      <c r="G250" s="73"/>
      <c r="H250" s="76" t="s">
        <v>800</v>
      </c>
      <c r="I250" s="96" t="s">
        <v>540</v>
      </c>
      <c r="J250" s="96"/>
      <c r="K250" s="97">
        <v>1.304</v>
      </c>
      <c r="L250" s="97">
        <v>1.304</v>
      </c>
      <c r="M250" s="97">
        <v>2.2000000000000002</v>
      </c>
      <c r="N250" s="97">
        <v>2.2000000000000002</v>
      </c>
      <c r="O250" s="97">
        <v>2.2000000000000002</v>
      </c>
      <c r="P250" s="97">
        <v>2.2000000000000002</v>
      </c>
      <c r="Q250" s="76"/>
      <c r="R250" s="76" t="s">
        <v>798</v>
      </c>
      <c r="S250" s="76" t="s">
        <v>798</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hidden="1" outlineLevel="2" x14ac:dyDescent="0.25">
      <c r="A251" s="45"/>
      <c r="B251" s="54"/>
      <c r="C251" s="47">
        <f t="shared" si="43"/>
        <v>3</v>
      </c>
      <c r="D251" s="73"/>
      <c r="E251" s="70"/>
      <c r="F251" s="70" t="s">
        <v>801</v>
      </c>
      <c r="G251" s="73"/>
      <c r="H251" s="76" t="s">
        <v>800</v>
      </c>
      <c r="I251" s="96" t="s">
        <v>540</v>
      </c>
      <c r="J251" s="96"/>
      <c r="K251" s="97">
        <v>2.625</v>
      </c>
      <c r="L251" s="97">
        <v>2.625</v>
      </c>
      <c r="M251" s="97">
        <v>1.77</v>
      </c>
      <c r="N251" s="97">
        <v>1.77</v>
      </c>
      <c r="O251" s="97">
        <v>1.77</v>
      </c>
      <c r="P251" s="97">
        <v>1.77</v>
      </c>
      <c r="Q251" s="76"/>
      <c r="R251" s="76" t="s">
        <v>798</v>
      </c>
      <c r="S251" s="76" t="s">
        <v>798</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hidden="1" outlineLevel="2" x14ac:dyDescent="0.25">
      <c r="A252" s="45"/>
      <c r="B252" s="54"/>
      <c r="C252" s="47">
        <f t="shared" si="43"/>
        <v>3</v>
      </c>
      <c r="D252" s="73"/>
      <c r="E252" s="70"/>
      <c r="F252" s="70" t="s">
        <v>802</v>
      </c>
      <c r="G252" s="73"/>
      <c r="H252" s="76" t="s">
        <v>803</v>
      </c>
      <c r="I252" s="96" t="s">
        <v>540</v>
      </c>
      <c r="J252" s="96"/>
      <c r="K252" s="97">
        <v>0.33</v>
      </c>
      <c r="L252" s="97">
        <v>0.33</v>
      </c>
      <c r="M252" s="97">
        <v>0.33</v>
      </c>
      <c r="N252" s="97">
        <v>0.33</v>
      </c>
      <c r="O252" s="97">
        <v>0.33</v>
      </c>
      <c r="P252" s="97">
        <v>0.33</v>
      </c>
      <c r="Q252" s="76"/>
      <c r="R252" s="76" t="s">
        <v>798</v>
      </c>
      <c r="S252" s="76" t="s">
        <v>798</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hidden="1" outlineLevel="2" x14ac:dyDescent="0.25">
      <c r="A253" s="45"/>
      <c r="B253" s="54"/>
      <c r="C253" s="47">
        <f t="shared" si="43"/>
        <v>3</v>
      </c>
      <c r="D253" s="73"/>
      <c r="E253" s="70"/>
      <c r="F253" s="70" t="s">
        <v>804</v>
      </c>
      <c r="G253" s="73"/>
      <c r="H253" s="76" t="s">
        <v>805</v>
      </c>
      <c r="I253" s="96" t="s">
        <v>806</v>
      </c>
      <c r="J253" s="96"/>
      <c r="K253" s="97">
        <v>1.43</v>
      </c>
      <c r="L253" s="97">
        <v>1.43</v>
      </c>
      <c r="M253" s="97">
        <v>1.8</v>
      </c>
      <c r="N253" s="97">
        <v>1.8</v>
      </c>
      <c r="O253" s="97">
        <v>1.8</v>
      </c>
      <c r="P253" s="97">
        <v>1.8</v>
      </c>
      <c r="Q253" s="76"/>
      <c r="R253" s="76" t="s">
        <v>798</v>
      </c>
      <c r="S253" s="76" t="s">
        <v>798</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hidden="1" outlineLevel="2" x14ac:dyDescent="0.25">
      <c r="A254" s="45"/>
      <c r="B254" s="54"/>
      <c r="C254" s="47">
        <f t="shared" si="43"/>
        <v>3</v>
      </c>
      <c r="D254" s="73"/>
      <c r="E254" s="70"/>
      <c r="F254" s="70" t="s">
        <v>807</v>
      </c>
      <c r="G254" s="73"/>
      <c r="H254" s="76" t="s">
        <v>808</v>
      </c>
      <c r="I254" s="96" t="s">
        <v>540</v>
      </c>
      <c r="J254" s="96"/>
      <c r="K254" s="97">
        <v>3.38</v>
      </c>
      <c r="L254" s="97">
        <v>3.38</v>
      </c>
      <c r="M254" s="97">
        <v>2.42</v>
      </c>
      <c r="N254" s="97">
        <v>2.42</v>
      </c>
      <c r="O254" s="97">
        <v>2.42</v>
      </c>
      <c r="P254" s="97">
        <v>2.42</v>
      </c>
      <c r="Q254" s="76"/>
      <c r="R254" s="76" t="s">
        <v>798</v>
      </c>
      <c r="S254" s="76" t="s">
        <v>798</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hidden="1" outlineLevel="2" x14ac:dyDescent="0.25">
      <c r="A255" s="45"/>
      <c r="B255" s="54"/>
      <c r="C255" s="47">
        <f t="shared" si="43"/>
        <v>3</v>
      </c>
      <c r="D255" s="73"/>
      <c r="E255" s="70"/>
      <c r="F255" s="70" t="s">
        <v>809</v>
      </c>
      <c r="G255" s="73"/>
      <c r="H255" s="76" t="s">
        <v>810</v>
      </c>
      <c r="I255" s="96" t="s">
        <v>540</v>
      </c>
      <c r="J255" s="96"/>
      <c r="K255" s="97">
        <v>0.91</v>
      </c>
      <c r="L255" s="97">
        <v>0.91</v>
      </c>
      <c r="M255" s="97">
        <v>1.1599999999999999</v>
      </c>
      <c r="N255" s="97">
        <v>1.1599999999999999</v>
      </c>
      <c r="O255" s="97">
        <v>1.1599999999999999</v>
      </c>
      <c r="P255" s="97">
        <v>1.1599999999999999</v>
      </c>
      <c r="Q255" s="76"/>
      <c r="R255" s="76" t="s">
        <v>798</v>
      </c>
      <c r="S255" s="76" t="s">
        <v>798</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hidden="1" outlineLevel="2" x14ac:dyDescent="0.25">
      <c r="A256" s="45"/>
      <c r="B256" s="54"/>
      <c r="C256" s="47">
        <f t="shared" si="43"/>
        <v>3</v>
      </c>
      <c r="D256" s="73"/>
      <c r="E256" s="70"/>
      <c r="F256" s="70" t="s">
        <v>811</v>
      </c>
      <c r="G256" s="73"/>
      <c r="H256" s="76" t="s">
        <v>812</v>
      </c>
      <c r="I256" s="96" t="s">
        <v>813</v>
      </c>
      <c r="J256" s="96"/>
      <c r="K256" s="97">
        <v>4.33</v>
      </c>
      <c r="L256" s="97">
        <v>4.33</v>
      </c>
      <c r="M256" s="97">
        <v>4.1100000000000003</v>
      </c>
      <c r="N256" s="97">
        <v>4.1100000000000003</v>
      </c>
      <c r="O256" s="97">
        <v>4.1100000000000003</v>
      </c>
      <c r="P256" s="97">
        <v>4.1100000000000003</v>
      </c>
      <c r="Q256" s="76"/>
      <c r="R256" s="76" t="s">
        <v>798</v>
      </c>
      <c r="S256" s="76" t="s">
        <v>798</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hidden="1" outlineLevel="2" x14ac:dyDescent="0.25">
      <c r="A257" s="45"/>
      <c r="B257" s="54"/>
      <c r="C257" s="47">
        <f t="shared" si="43"/>
        <v>3</v>
      </c>
      <c r="D257" s="73"/>
      <c r="E257" s="70"/>
      <c r="F257" s="70" t="s">
        <v>814</v>
      </c>
      <c r="G257" s="73"/>
      <c r="H257" s="76" t="s">
        <v>815</v>
      </c>
      <c r="I257" s="96" t="s">
        <v>540</v>
      </c>
      <c r="J257" s="96"/>
      <c r="K257" s="97">
        <v>4.37</v>
      </c>
      <c r="L257" s="97">
        <v>4.37</v>
      </c>
      <c r="M257" s="97">
        <v>343.5</v>
      </c>
      <c r="N257" s="97">
        <v>343.5</v>
      </c>
      <c r="O257" s="97">
        <v>343.5</v>
      </c>
      <c r="P257" s="97">
        <v>343.5</v>
      </c>
      <c r="Q257" s="76"/>
      <c r="R257" s="76" t="s">
        <v>798</v>
      </c>
      <c r="S257" s="76" t="s">
        <v>798</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hidden="1" outlineLevel="2" x14ac:dyDescent="0.25">
      <c r="A258" s="45"/>
      <c r="B258" s="54"/>
      <c r="C258" s="47">
        <f t="shared" si="43"/>
        <v>3</v>
      </c>
      <c r="D258" s="73"/>
      <c r="E258" s="70"/>
      <c r="F258" s="70" t="s">
        <v>816</v>
      </c>
      <c r="G258" s="73"/>
      <c r="H258" s="76" t="s">
        <v>817</v>
      </c>
      <c r="I258" s="96" t="s">
        <v>540</v>
      </c>
      <c r="J258" s="96"/>
      <c r="K258" s="97">
        <v>0.96499999999999997</v>
      </c>
      <c r="L258" s="97">
        <v>0.96499999999999997</v>
      </c>
      <c r="M258" s="97">
        <v>1.6400000000000001E-2</v>
      </c>
      <c r="N258" s="97">
        <v>1.6400000000000001E-2</v>
      </c>
      <c r="O258" s="97">
        <v>1.6400000000000001E-2</v>
      </c>
      <c r="P258" s="97">
        <v>1.6400000000000001E-2</v>
      </c>
      <c r="Q258" s="76"/>
      <c r="R258" s="76" t="s">
        <v>798</v>
      </c>
      <c r="S258" s="76" t="s">
        <v>798</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hidden="1" outlineLevel="2" x14ac:dyDescent="0.25">
      <c r="A259" s="45"/>
      <c r="B259" s="54"/>
      <c r="C259" s="47">
        <f t="shared" si="43"/>
        <v>3</v>
      </c>
      <c r="D259" s="73"/>
      <c r="E259" s="70"/>
      <c r="F259" s="70" t="s">
        <v>818</v>
      </c>
      <c r="G259" s="73"/>
      <c r="H259" s="76" t="s">
        <v>819</v>
      </c>
      <c r="I259" s="96" t="s">
        <v>806</v>
      </c>
      <c r="J259" s="96"/>
      <c r="K259" s="97">
        <v>0.14499999999999999</v>
      </c>
      <c r="L259" s="97">
        <v>0.14499999999999999</v>
      </c>
      <c r="M259" s="97">
        <v>0.13400000000000001</v>
      </c>
      <c r="N259" s="97">
        <v>0.13400000000000001</v>
      </c>
      <c r="O259" s="97">
        <v>0.13400000000000001</v>
      </c>
      <c r="P259" s="97">
        <v>0.13400000000000001</v>
      </c>
      <c r="Q259" s="76"/>
      <c r="R259" s="76" t="s">
        <v>798</v>
      </c>
      <c r="S259" s="76" t="s">
        <v>798</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hidden="1" outlineLevel="2" x14ac:dyDescent="0.25">
      <c r="A260" s="45"/>
      <c r="B260" s="54"/>
      <c r="C260" s="47">
        <f t="shared" si="43"/>
        <v>3</v>
      </c>
      <c r="D260" s="73"/>
      <c r="E260" s="70"/>
      <c r="F260" s="70" t="s">
        <v>820</v>
      </c>
      <c r="G260" s="73"/>
      <c r="H260" s="76" t="s">
        <v>821</v>
      </c>
      <c r="I260" s="96" t="s">
        <v>540</v>
      </c>
      <c r="J260" s="96"/>
      <c r="K260" s="97">
        <v>4.5599999999999996</v>
      </c>
      <c r="L260" s="97">
        <v>4.5599999999999996</v>
      </c>
      <c r="M260" s="97">
        <v>6.22</v>
      </c>
      <c r="N260" s="97">
        <v>6.22</v>
      </c>
      <c r="O260" s="97">
        <v>6.22</v>
      </c>
      <c r="P260" s="97">
        <v>6.22</v>
      </c>
      <c r="Q260" s="76"/>
      <c r="R260" s="76" t="s">
        <v>798</v>
      </c>
      <c r="S260" s="76" t="s">
        <v>798</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hidden="1" outlineLevel="2" collapsed="1" x14ac:dyDescent="0.25">
      <c r="A261" s="45"/>
      <c r="B261" s="54"/>
      <c r="C261" s="47">
        <f t="shared" si="43"/>
        <v>3</v>
      </c>
      <c r="D261" s="73"/>
      <c r="E261" s="70"/>
      <c r="F261" s="70" t="s">
        <v>822</v>
      </c>
      <c r="G261" s="73"/>
      <c r="H261" s="76" t="s">
        <v>817</v>
      </c>
      <c r="I261" s="96" t="s">
        <v>567</v>
      </c>
      <c r="J261" s="96"/>
      <c r="K261" s="97">
        <v>0.9</v>
      </c>
      <c r="L261" s="97">
        <v>0.9</v>
      </c>
      <c r="M261" s="97">
        <v>0.747</v>
      </c>
      <c r="N261" s="97">
        <v>0.747</v>
      </c>
      <c r="O261" s="97">
        <v>0.747</v>
      </c>
      <c r="P261" s="97">
        <v>0.747</v>
      </c>
      <c r="Q261" s="76"/>
      <c r="R261" s="76" t="s">
        <v>798</v>
      </c>
      <c r="S261" s="76" t="s">
        <v>798</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25">
      <c r="A262" s="45"/>
      <c r="B262" s="54"/>
      <c r="C262" s="47">
        <f>INT($C$29)+3</f>
        <v>4</v>
      </c>
      <c r="D262" s="73"/>
      <c r="E262" s="70" t="s">
        <v>823</v>
      </c>
      <c r="F262" s="70" t="s">
        <v>824</v>
      </c>
      <c r="G262" s="73"/>
      <c r="H262" s="76" t="s">
        <v>825</v>
      </c>
      <c r="I262" s="96" t="s">
        <v>540</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ref="C263:C265" si="44">INT($C$29)+3</f>
        <v>4</v>
      </c>
      <c r="D263" s="73"/>
      <c r="E263" s="70" t="s">
        <v>826</v>
      </c>
      <c r="F263" s="70" t="s">
        <v>735</v>
      </c>
      <c r="G263" s="73"/>
      <c r="H263" s="76" t="s">
        <v>827</v>
      </c>
      <c r="I263" s="96" t="s">
        <v>540</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2" x14ac:dyDescent="0.25">
      <c r="A264" s="45"/>
      <c r="B264" s="54"/>
      <c r="C264" s="47">
        <f t="shared" si="44"/>
        <v>4</v>
      </c>
      <c r="D264" s="73"/>
      <c r="E264" s="70"/>
      <c r="F264" s="70" t="s">
        <v>2936</v>
      </c>
      <c r="G264" s="73"/>
      <c r="H264" s="76" t="s">
        <v>2939</v>
      </c>
      <c r="I264" s="96"/>
      <c r="J264" s="96"/>
      <c r="K264" s="97">
        <v>5.9630000000000001</v>
      </c>
      <c r="L264" s="97">
        <v>5.9630000000000001</v>
      </c>
      <c r="M264" s="97"/>
      <c r="N264" s="97"/>
      <c r="O264" s="97"/>
      <c r="P264" s="97"/>
      <c r="Q264" s="76"/>
      <c r="R264" s="76" t="s">
        <v>2942</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hidden="1" outlineLevel="2" x14ac:dyDescent="0.25">
      <c r="A265" s="45"/>
      <c r="B265" s="54"/>
      <c r="C265" s="47">
        <f t="shared" si="44"/>
        <v>4</v>
      </c>
      <c r="D265" s="73"/>
      <c r="E265" s="70"/>
      <c r="F265" s="70" t="s">
        <v>2937</v>
      </c>
      <c r="G265" s="73"/>
      <c r="H265" s="76" t="s">
        <v>2940</v>
      </c>
      <c r="I265" s="96"/>
      <c r="J265" s="96"/>
      <c r="K265" s="97">
        <v>11.2</v>
      </c>
      <c r="L265" s="97">
        <v>11.2</v>
      </c>
      <c r="M265" s="97"/>
      <c r="N265" s="97"/>
      <c r="O265" s="97"/>
      <c r="P265" s="97"/>
      <c r="Q265" s="76"/>
      <c r="R265" s="76" t="s">
        <v>2942</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hidden="1" outlineLevel="2" x14ac:dyDescent="0.25">
      <c r="A266" s="45"/>
      <c r="B266" s="54"/>
      <c r="C266" s="47">
        <f>INT($C$29)+3</f>
        <v>4</v>
      </c>
      <c r="D266" s="73"/>
      <c r="E266" s="70"/>
      <c r="F266" s="70" t="s">
        <v>2938</v>
      </c>
      <c r="G266" s="73"/>
      <c r="H266" s="76" t="s">
        <v>2941</v>
      </c>
      <c r="I266" s="96"/>
      <c r="J266" s="96"/>
      <c r="K266" s="97">
        <v>9.4500000000000001E-3</v>
      </c>
      <c r="L266" s="97">
        <v>9.4500000000000001E-3</v>
      </c>
      <c r="M266" s="97"/>
      <c r="N266" s="97"/>
      <c r="O266" s="97"/>
      <c r="P266" s="97"/>
      <c r="Q266" s="76"/>
      <c r="R266" s="76" t="s">
        <v>2942</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hidden="1" outlineLevel="2" x14ac:dyDescent="0.25">
      <c r="A267" s="45"/>
      <c r="B267" s="54"/>
      <c r="C267" s="47">
        <f>INT($C$29)+3</f>
        <v>4</v>
      </c>
      <c r="D267" s="73"/>
      <c r="E267" s="70"/>
      <c r="F267" s="70" t="s">
        <v>2943</v>
      </c>
      <c r="G267" s="73"/>
      <c r="H267" s="76" t="s">
        <v>2944</v>
      </c>
      <c r="I267" s="96"/>
      <c r="J267" s="96"/>
      <c r="K267" s="97">
        <v>0</v>
      </c>
      <c r="L267" s="97">
        <v>0</v>
      </c>
      <c r="M267" s="97"/>
      <c r="N267" s="97"/>
      <c r="O267" s="97"/>
      <c r="P267" s="97"/>
      <c r="Q267" s="76"/>
      <c r="R267" s="76" t="s">
        <v>2942</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collapsed="1" x14ac:dyDescent="0.25">
      <c r="A268" s="45"/>
      <c r="B268" s="54"/>
      <c r="C268" s="47">
        <f>INT($C$29)+1</f>
        <v>2</v>
      </c>
      <c r="D268" s="73"/>
      <c r="E268" s="70"/>
      <c r="F268" s="263" t="s">
        <v>828</v>
      </c>
      <c r="G268" s="73"/>
      <c r="H268" s="253" t="s">
        <v>829</v>
      </c>
      <c r="I268" s="96"/>
      <c r="J268" s="96" t="s">
        <v>557</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hidden="1" outlineLevel="2" x14ac:dyDescent="0.25">
      <c r="A269" s="45"/>
      <c r="B269" s="54"/>
      <c r="C269" s="47">
        <f>INT($C$29)+3</f>
        <v>4</v>
      </c>
      <c r="D269" s="73"/>
      <c r="E269" s="70" t="s">
        <v>830</v>
      </c>
      <c r="F269" s="70" t="s">
        <v>2645</v>
      </c>
      <c r="G269" s="73"/>
      <c r="H269" s="76" t="s">
        <v>831</v>
      </c>
      <c r="I269" s="96" t="s">
        <v>704</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2644</v>
      </c>
      <c r="AE269" s="76"/>
      <c r="AF269" s="97">
        <v>1</v>
      </c>
      <c r="AG269" s="97">
        <v>1</v>
      </c>
      <c r="AH269" s="73"/>
      <c r="AI269" s="57"/>
      <c r="AJ269" s="45"/>
      <c r="AK269" s="45"/>
      <c r="AL269" s="45"/>
    </row>
    <row r="270" spans="1:38" hidden="1" outlineLevel="2" x14ac:dyDescent="0.25">
      <c r="A270" s="45"/>
      <c r="B270" s="54"/>
      <c r="C270" s="47">
        <f t="shared" ref="C270:C294" si="46">INT($C$29)+2</f>
        <v>3</v>
      </c>
      <c r="D270" s="73"/>
      <c r="E270" s="70"/>
      <c r="F270" s="70" t="s">
        <v>832</v>
      </c>
      <c r="G270" s="73"/>
      <c r="H270" s="76" t="s">
        <v>833</v>
      </c>
      <c r="I270" s="96" t="s">
        <v>569</v>
      </c>
      <c r="J270" s="96"/>
      <c r="K270" s="97">
        <v>2</v>
      </c>
      <c r="L270" s="97">
        <v>2</v>
      </c>
      <c r="M270" s="97">
        <v>4</v>
      </c>
      <c r="N270" s="97">
        <v>4</v>
      </c>
      <c r="O270" s="97">
        <v>4</v>
      </c>
      <c r="P270" s="97">
        <v>4</v>
      </c>
      <c r="Q270" s="76"/>
      <c r="R270" s="76" t="s">
        <v>711</v>
      </c>
      <c r="S270" s="76" t="s">
        <v>834</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hidden="1" outlineLevel="2" x14ac:dyDescent="0.25">
      <c r="A271" s="45"/>
      <c r="B271" s="54"/>
      <c r="C271" s="47">
        <f t="shared" si="46"/>
        <v>3</v>
      </c>
      <c r="D271" s="73"/>
      <c r="E271" s="70"/>
      <c r="F271" s="70" t="s">
        <v>835</v>
      </c>
      <c r="G271" s="73"/>
      <c r="H271" s="76" t="s">
        <v>836</v>
      </c>
      <c r="I271" s="96" t="s">
        <v>569</v>
      </c>
      <c r="J271" s="96"/>
      <c r="K271" s="97">
        <v>22</v>
      </c>
      <c r="L271" s="97">
        <v>22</v>
      </c>
      <c r="M271" s="97">
        <v>30</v>
      </c>
      <c r="N271" s="97">
        <v>30</v>
      </c>
      <c r="O271" s="97">
        <v>30</v>
      </c>
      <c r="P271" s="97">
        <v>30</v>
      </c>
      <c r="Q271" s="76"/>
      <c r="R271" s="76" t="s">
        <v>711</v>
      </c>
      <c r="S271" s="76" t="s">
        <v>834</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hidden="1" outlineLevel="2" x14ac:dyDescent="0.25">
      <c r="A272" s="45"/>
      <c r="B272" s="54"/>
      <c r="C272" s="47">
        <f t="shared" si="46"/>
        <v>3</v>
      </c>
      <c r="D272" s="73"/>
      <c r="E272" s="70"/>
      <c r="F272" s="70" t="s">
        <v>837</v>
      </c>
      <c r="G272" s="73"/>
      <c r="H272" s="76" t="s">
        <v>838</v>
      </c>
      <c r="I272" s="96" t="s">
        <v>540</v>
      </c>
      <c r="J272" s="96"/>
      <c r="K272" s="97">
        <v>1</v>
      </c>
      <c r="L272" s="97">
        <v>1</v>
      </c>
      <c r="M272" s="97">
        <v>0.6</v>
      </c>
      <c r="N272" s="97">
        <v>0.6</v>
      </c>
      <c r="O272" s="97">
        <v>0.6</v>
      </c>
      <c r="P272" s="97">
        <v>0.6</v>
      </c>
      <c r="Q272" s="76"/>
      <c r="R272" s="76" t="s">
        <v>711</v>
      </c>
      <c r="S272" s="76" t="s">
        <v>834</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hidden="1" outlineLevel="2" x14ac:dyDescent="0.25">
      <c r="A273" s="45"/>
      <c r="B273" s="54"/>
      <c r="C273" s="47">
        <f t="shared" si="46"/>
        <v>3</v>
      </c>
      <c r="D273" s="73"/>
      <c r="E273" s="70"/>
      <c r="F273" s="70" t="s">
        <v>839</v>
      </c>
      <c r="G273" s="73"/>
      <c r="H273" s="76" t="s">
        <v>840</v>
      </c>
      <c r="I273" s="96" t="s">
        <v>540</v>
      </c>
      <c r="J273" s="96"/>
      <c r="K273" s="76"/>
      <c r="L273" s="76"/>
      <c r="M273" s="97">
        <v>0.6</v>
      </c>
      <c r="N273" s="97">
        <v>0.6</v>
      </c>
      <c r="O273" s="97">
        <v>0.6</v>
      </c>
      <c r="P273" s="97">
        <v>0.105</v>
      </c>
      <c r="Q273" s="76"/>
      <c r="R273" s="76"/>
      <c r="S273" s="76" t="s">
        <v>834</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hidden="1" outlineLevel="2" x14ac:dyDescent="0.25">
      <c r="A274" s="45"/>
      <c r="B274" s="54"/>
      <c r="C274" s="47">
        <f t="shared" si="46"/>
        <v>3</v>
      </c>
      <c r="D274" s="73"/>
      <c r="E274" s="70"/>
      <c r="F274" s="70" t="s">
        <v>841</v>
      </c>
      <c r="G274" s="73"/>
      <c r="H274" s="76" t="s">
        <v>842</v>
      </c>
      <c r="I274" s="96" t="s">
        <v>612</v>
      </c>
      <c r="J274" s="96"/>
      <c r="K274" s="97">
        <v>0.94</v>
      </c>
      <c r="L274" s="97">
        <v>0.94</v>
      </c>
      <c r="M274" s="97">
        <v>0.94</v>
      </c>
      <c r="N274" s="97">
        <v>0.94</v>
      </c>
      <c r="O274" s="97">
        <v>0.94</v>
      </c>
      <c r="P274" s="97">
        <v>0.94</v>
      </c>
      <c r="Q274" s="76"/>
      <c r="R274" s="76" t="s">
        <v>665</v>
      </c>
      <c r="S274" s="76" t="s">
        <v>665</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hidden="1" outlineLevel="2" x14ac:dyDescent="0.25">
      <c r="A275" s="45"/>
      <c r="B275" s="54"/>
      <c r="C275" s="47">
        <f t="shared" si="46"/>
        <v>3</v>
      </c>
      <c r="D275" s="73"/>
      <c r="E275" s="70"/>
      <c r="F275" s="70" t="s">
        <v>843</v>
      </c>
      <c r="G275" s="73"/>
      <c r="H275" s="76" t="s">
        <v>844</v>
      </c>
      <c r="I275" s="96" t="s">
        <v>633</v>
      </c>
      <c r="J275" s="96"/>
      <c r="K275" s="97">
        <v>4.7</v>
      </c>
      <c r="L275" s="97">
        <v>4.7</v>
      </c>
      <c r="M275" s="97">
        <v>3.1</v>
      </c>
      <c r="N275" s="97">
        <v>3.1</v>
      </c>
      <c r="O275" s="97">
        <v>3.1</v>
      </c>
      <c r="P275" s="97">
        <v>3.1</v>
      </c>
      <c r="Q275" s="76"/>
      <c r="R275" s="76" t="s">
        <v>845</v>
      </c>
      <c r="S275" s="76" t="s">
        <v>550</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hidden="1" outlineLevel="2" collapsed="1" x14ac:dyDescent="0.25">
      <c r="A276" s="45"/>
      <c r="B276" s="54"/>
      <c r="C276" s="47">
        <f t="shared" si="46"/>
        <v>3</v>
      </c>
      <c r="D276" s="73"/>
      <c r="E276" s="70"/>
      <c r="F276" s="70" t="s">
        <v>846</v>
      </c>
      <c r="G276" s="73"/>
      <c r="H276" s="76" t="s">
        <v>847</v>
      </c>
      <c r="I276" s="96" t="s">
        <v>540</v>
      </c>
      <c r="J276" s="96"/>
      <c r="K276" s="97">
        <v>1.17</v>
      </c>
      <c r="L276" s="97">
        <v>1.17</v>
      </c>
      <c r="M276" s="97">
        <v>1.17</v>
      </c>
      <c r="N276" s="97">
        <v>1.17</v>
      </c>
      <c r="O276" s="97">
        <v>1.17</v>
      </c>
      <c r="P276" s="97">
        <v>1.17</v>
      </c>
      <c r="Q276" s="76"/>
      <c r="R276" s="76" t="s">
        <v>711</v>
      </c>
      <c r="S276" s="76" t="s">
        <v>588</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25">
      <c r="A277" s="45"/>
      <c r="B277" s="54"/>
      <c r="C277" s="47">
        <f t="shared" si="46"/>
        <v>3</v>
      </c>
      <c r="D277" s="73"/>
      <c r="E277" s="70"/>
      <c r="F277" s="70" t="s">
        <v>848</v>
      </c>
      <c r="G277" s="73"/>
      <c r="H277" s="76" t="s">
        <v>594</v>
      </c>
      <c r="I277" s="96" t="s">
        <v>540</v>
      </c>
      <c r="J277" s="96"/>
      <c r="K277" s="97">
        <v>0.77</v>
      </c>
      <c r="L277" s="97">
        <v>0.77</v>
      </c>
      <c r="M277" s="76"/>
      <c r="N277" s="76"/>
      <c r="O277" s="76"/>
      <c r="P277" s="76"/>
      <c r="Q277" s="76"/>
      <c r="R277" s="76" t="s">
        <v>711</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46"/>
        <v>3</v>
      </c>
      <c r="D278" s="73"/>
      <c r="E278" s="70"/>
      <c r="F278" s="70" t="s">
        <v>849</v>
      </c>
      <c r="G278" s="73"/>
      <c r="H278" s="76" t="s">
        <v>594</v>
      </c>
      <c r="I278" s="96" t="s">
        <v>540</v>
      </c>
      <c r="J278" s="96"/>
      <c r="K278" s="97">
        <v>0</v>
      </c>
      <c r="L278" s="97">
        <v>0</v>
      </c>
      <c r="M278" s="76"/>
      <c r="N278" s="76"/>
      <c r="O278" s="76"/>
      <c r="P278" s="76"/>
      <c r="Q278" s="76"/>
      <c r="R278" s="76" t="s">
        <v>711</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850</v>
      </c>
      <c r="G279" s="73"/>
      <c r="H279" s="76" t="s">
        <v>594</v>
      </c>
      <c r="I279" s="96" t="s">
        <v>540</v>
      </c>
      <c r="J279" s="96"/>
      <c r="K279" s="97">
        <v>0.4</v>
      </c>
      <c r="L279" s="97">
        <v>0.4</v>
      </c>
      <c r="M279" s="97">
        <v>0.04</v>
      </c>
      <c r="N279" s="97">
        <v>0.04</v>
      </c>
      <c r="O279" s="97">
        <v>0.04</v>
      </c>
      <c r="P279" s="97">
        <v>0.04</v>
      </c>
      <c r="Q279" s="76"/>
      <c r="R279" s="76" t="s">
        <v>711</v>
      </c>
      <c r="S279" s="76" t="s">
        <v>588</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851</v>
      </c>
      <c r="G280" s="73"/>
      <c r="H280" s="76" t="s">
        <v>594</v>
      </c>
      <c r="I280" s="96" t="s">
        <v>540</v>
      </c>
      <c r="J280" s="96"/>
      <c r="K280" s="97">
        <v>30</v>
      </c>
      <c r="L280" s="97">
        <v>30</v>
      </c>
      <c r="M280" s="97">
        <v>90</v>
      </c>
      <c r="N280" s="97">
        <v>90</v>
      </c>
      <c r="O280" s="97">
        <v>90</v>
      </c>
      <c r="P280" s="97">
        <v>90</v>
      </c>
      <c r="Q280" s="76"/>
      <c r="R280" s="76" t="s">
        <v>588</v>
      </c>
      <c r="S280" s="76" t="s">
        <v>588</v>
      </c>
      <c r="T280" s="76"/>
      <c r="U280" s="76"/>
      <c r="V280" s="76"/>
      <c r="W280" s="76"/>
      <c r="X280" s="76"/>
      <c r="Y280" s="76"/>
      <c r="Z280" s="76"/>
      <c r="AA280" s="76"/>
      <c r="AB280" s="76"/>
      <c r="AC280" s="76"/>
      <c r="AD280" s="76"/>
      <c r="AE280" s="76"/>
      <c r="AF280" s="76">
        <v>1</v>
      </c>
      <c r="AG280" s="76">
        <v>1</v>
      </c>
      <c r="AH280" s="73"/>
      <c r="AI280" s="57"/>
      <c r="AJ280" s="45"/>
      <c r="AK280" s="45"/>
      <c r="AL280" s="45"/>
    </row>
    <row r="281" spans="1:38" hidden="1" outlineLevel="2" x14ac:dyDescent="0.25">
      <c r="A281" s="45"/>
      <c r="B281" s="54"/>
      <c r="C281" s="47">
        <f t="shared" si="46"/>
        <v>3</v>
      </c>
      <c r="D281" s="73"/>
      <c r="E281" s="70"/>
      <c r="F281" s="70" t="s">
        <v>852</v>
      </c>
      <c r="G281" s="73"/>
      <c r="H281" s="76" t="s">
        <v>853</v>
      </c>
      <c r="I281" s="96" t="s">
        <v>854</v>
      </c>
      <c r="J281" s="96"/>
      <c r="K281" s="97">
        <v>0.3</v>
      </c>
      <c r="L281" s="97">
        <v>0.3</v>
      </c>
      <c r="M281" s="97">
        <v>0.42</v>
      </c>
      <c r="N281" s="97">
        <v>0.42</v>
      </c>
      <c r="O281" s="97">
        <v>0.42</v>
      </c>
      <c r="P281" s="97">
        <v>0.42</v>
      </c>
      <c r="Q281" s="76"/>
      <c r="R281" s="76" t="s">
        <v>588</v>
      </c>
      <c r="S281" s="76" t="s">
        <v>588</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hidden="1" outlineLevel="2" x14ac:dyDescent="0.25">
      <c r="A282" s="45"/>
      <c r="B282" s="54"/>
      <c r="C282" s="47">
        <f t="shared" si="46"/>
        <v>3</v>
      </c>
      <c r="D282" s="73"/>
      <c r="E282" s="70"/>
      <c r="F282" s="70" t="s">
        <v>855</v>
      </c>
      <c r="G282" s="73"/>
      <c r="H282" s="76" t="s">
        <v>856</v>
      </c>
      <c r="I282" s="96" t="s">
        <v>854</v>
      </c>
      <c r="J282" s="96"/>
      <c r="K282" s="97">
        <v>0.41</v>
      </c>
      <c r="L282" s="97">
        <v>0.41</v>
      </c>
      <c r="M282" s="97">
        <v>0.57999999999999996</v>
      </c>
      <c r="N282" s="97">
        <v>0.57999999999999996</v>
      </c>
      <c r="O282" s="97">
        <v>0.57999999999999996</v>
      </c>
      <c r="P282" s="97">
        <v>0.57999999999999996</v>
      </c>
      <c r="Q282" s="76"/>
      <c r="R282" s="76" t="s">
        <v>857</v>
      </c>
      <c r="S282" s="76" t="s">
        <v>857</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hidden="1" outlineLevel="2" x14ac:dyDescent="0.25">
      <c r="A283" s="45"/>
      <c r="B283" s="54"/>
      <c r="C283" s="47">
        <f t="shared" si="46"/>
        <v>3</v>
      </c>
      <c r="D283" s="73"/>
      <c r="E283" s="70"/>
      <c r="F283" s="70" t="s">
        <v>858</v>
      </c>
      <c r="G283" s="73"/>
      <c r="H283" s="76" t="s">
        <v>859</v>
      </c>
      <c r="I283" s="96" t="s">
        <v>569</v>
      </c>
      <c r="J283" s="96"/>
      <c r="K283" s="97">
        <v>7.0999999999999994E-2</v>
      </c>
      <c r="L283" s="97">
        <v>7.0999999999999994E-2</v>
      </c>
      <c r="M283" s="97">
        <v>3.5999999999999997E-2</v>
      </c>
      <c r="N283" s="97">
        <v>3.5999999999999997E-2</v>
      </c>
      <c r="O283" s="97">
        <v>3.5999999999999997E-2</v>
      </c>
      <c r="P283" s="97">
        <v>3.5999999999999997E-2</v>
      </c>
      <c r="Q283" s="76"/>
      <c r="R283" s="76" t="s">
        <v>857</v>
      </c>
      <c r="S283" s="76" t="s">
        <v>857</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hidden="1" outlineLevel="2" x14ac:dyDescent="0.25">
      <c r="A284" s="45"/>
      <c r="B284" s="54"/>
      <c r="C284" s="47">
        <f t="shared" si="46"/>
        <v>3</v>
      </c>
      <c r="D284" s="73"/>
      <c r="E284" s="70"/>
      <c r="F284" s="70" t="s">
        <v>860</v>
      </c>
      <c r="G284" s="73"/>
      <c r="H284" s="76" t="s">
        <v>861</v>
      </c>
      <c r="I284" s="96" t="s">
        <v>612</v>
      </c>
      <c r="J284" s="96"/>
      <c r="K284" s="97">
        <v>4.4999999999999998E-2</v>
      </c>
      <c r="L284" s="97">
        <v>4.4999999999999998E-2</v>
      </c>
      <c r="M284" s="97">
        <v>3.2000000000000001E-2</v>
      </c>
      <c r="N284" s="97">
        <v>3.2000000000000001E-2</v>
      </c>
      <c r="O284" s="97">
        <v>3.2000000000000001E-2</v>
      </c>
      <c r="P284" s="97">
        <v>3.2000000000000001E-2</v>
      </c>
      <c r="Q284" s="76"/>
      <c r="R284" s="76" t="s">
        <v>845</v>
      </c>
      <c r="S284" s="76" t="s">
        <v>857</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hidden="1" outlineLevel="2" x14ac:dyDescent="0.25">
      <c r="A285" s="45"/>
      <c r="B285" s="54"/>
      <c r="C285" s="47">
        <f t="shared" si="46"/>
        <v>3</v>
      </c>
      <c r="D285" s="73"/>
      <c r="E285" s="70"/>
      <c r="F285" s="70" t="s">
        <v>862</v>
      </c>
      <c r="G285" s="73"/>
      <c r="H285" s="76" t="s">
        <v>863</v>
      </c>
      <c r="I285" s="96" t="s">
        <v>540</v>
      </c>
      <c r="J285" s="96"/>
      <c r="K285" s="97">
        <v>0.7</v>
      </c>
      <c r="L285" s="97">
        <v>0.7</v>
      </c>
      <c r="M285" s="97">
        <v>0.7</v>
      </c>
      <c r="N285" s="97">
        <v>0.7</v>
      </c>
      <c r="O285" s="97">
        <v>0.7</v>
      </c>
      <c r="P285" s="97">
        <v>0.7</v>
      </c>
      <c r="Q285" s="76"/>
      <c r="R285" s="76" t="s">
        <v>711</v>
      </c>
      <c r="S285" s="76" t="s">
        <v>588</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hidden="1" outlineLevel="2" x14ac:dyDescent="0.25">
      <c r="A286" s="45"/>
      <c r="B286" s="54"/>
      <c r="C286" s="47">
        <f t="shared" si="46"/>
        <v>3</v>
      </c>
      <c r="D286" s="73"/>
      <c r="E286" s="70"/>
      <c r="F286" s="70" t="s">
        <v>864</v>
      </c>
      <c r="G286" s="73"/>
      <c r="H286" s="76" t="s">
        <v>865</v>
      </c>
      <c r="I286" s="96" t="s">
        <v>540</v>
      </c>
      <c r="J286" s="96"/>
      <c r="K286" s="97">
        <v>0.01</v>
      </c>
      <c r="L286" s="97">
        <v>0.01</v>
      </c>
      <c r="M286" s="97">
        <v>0.01</v>
      </c>
      <c r="N286" s="97">
        <v>0.01</v>
      </c>
      <c r="O286" s="97">
        <v>0.01</v>
      </c>
      <c r="P286" s="97">
        <v>0.01</v>
      </c>
      <c r="Q286" s="76"/>
      <c r="R286" s="76" t="s">
        <v>711</v>
      </c>
      <c r="S286" s="76" t="s">
        <v>588</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hidden="1" outlineLevel="2" x14ac:dyDescent="0.25">
      <c r="A287" s="45"/>
      <c r="B287" s="54"/>
      <c r="C287" s="47">
        <f t="shared" si="46"/>
        <v>3</v>
      </c>
      <c r="D287" s="73"/>
      <c r="E287" s="70"/>
      <c r="F287" s="70" t="s">
        <v>866</v>
      </c>
      <c r="G287" s="73"/>
      <c r="H287" s="76" t="s">
        <v>865</v>
      </c>
      <c r="I287" s="96" t="s">
        <v>540</v>
      </c>
      <c r="J287" s="96"/>
      <c r="K287" s="97">
        <v>0.1</v>
      </c>
      <c r="L287" s="97">
        <v>0.1</v>
      </c>
      <c r="M287" s="97">
        <v>0.1</v>
      </c>
      <c r="N287" s="97">
        <v>0.1</v>
      </c>
      <c r="O287" s="97">
        <v>0.1</v>
      </c>
      <c r="P287" s="97">
        <v>0.1</v>
      </c>
      <c r="Q287" s="76"/>
      <c r="R287" s="76" t="s">
        <v>711</v>
      </c>
      <c r="S287" s="76" t="s">
        <v>588</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hidden="1" outlineLevel="2" x14ac:dyDescent="0.25">
      <c r="A288" s="45"/>
      <c r="B288" s="54"/>
      <c r="C288" s="47">
        <f t="shared" si="46"/>
        <v>3</v>
      </c>
      <c r="D288" s="73"/>
      <c r="E288" s="70"/>
      <c r="F288" s="70" t="s">
        <v>867</v>
      </c>
      <c r="G288" s="73"/>
      <c r="H288" s="76" t="s">
        <v>868</v>
      </c>
      <c r="I288" s="96" t="s">
        <v>540</v>
      </c>
      <c r="J288" s="96"/>
      <c r="K288" s="97">
        <v>1.6</v>
      </c>
      <c r="L288" s="97">
        <v>1.6</v>
      </c>
      <c r="M288" s="97">
        <v>1.6</v>
      </c>
      <c r="N288" s="97">
        <v>1.6</v>
      </c>
      <c r="O288" s="97">
        <v>1.6</v>
      </c>
      <c r="P288" s="97">
        <v>1.6</v>
      </c>
      <c r="Q288" s="76"/>
      <c r="R288" s="76" t="s">
        <v>711</v>
      </c>
      <c r="S288" s="76" t="s">
        <v>588</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hidden="1" outlineLevel="2" x14ac:dyDescent="0.25">
      <c r="A289" s="45"/>
      <c r="B289" s="54"/>
      <c r="C289" s="47">
        <f t="shared" si="46"/>
        <v>3</v>
      </c>
      <c r="D289" s="73"/>
      <c r="E289" s="70"/>
      <c r="F289" s="70" t="s">
        <v>869</v>
      </c>
      <c r="G289" s="73"/>
      <c r="H289" s="76" t="s">
        <v>870</v>
      </c>
      <c r="I289" s="96" t="s">
        <v>540</v>
      </c>
      <c r="J289" s="96"/>
      <c r="K289" s="97">
        <v>4</v>
      </c>
      <c r="L289" s="97">
        <v>4</v>
      </c>
      <c r="M289" s="97">
        <v>4</v>
      </c>
      <c r="N289" s="97">
        <v>4</v>
      </c>
      <c r="O289" s="97">
        <v>4</v>
      </c>
      <c r="P289" s="97">
        <v>4</v>
      </c>
      <c r="Q289" s="76"/>
      <c r="R289" s="76" t="s">
        <v>711</v>
      </c>
      <c r="S289" s="76" t="s">
        <v>588</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hidden="1" outlineLevel="2" x14ac:dyDescent="0.25">
      <c r="A290" s="45"/>
      <c r="B290" s="54"/>
      <c r="C290" s="47">
        <f t="shared" si="46"/>
        <v>3</v>
      </c>
      <c r="D290" s="73"/>
      <c r="E290" s="70"/>
      <c r="F290" s="70" t="s">
        <v>871</v>
      </c>
      <c r="G290" s="73"/>
      <c r="H290" s="76" t="s">
        <v>872</v>
      </c>
      <c r="I290" s="96" t="s">
        <v>540</v>
      </c>
      <c r="J290" s="96"/>
      <c r="K290" s="97">
        <v>8.0000000000000002E-3</v>
      </c>
      <c r="L290" s="97">
        <v>8.0000000000000002E-3</v>
      </c>
      <c r="M290" s="97">
        <v>4.0000000000000001E-3</v>
      </c>
      <c r="N290" s="97">
        <v>4.0000000000000001E-3</v>
      </c>
      <c r="O290" s="97">
        <v>4.0000000000000001E-3</v>
      </c>
      <c r="P290" s="97">
        <v>2.7000000000000001E-3</v>
      </c>
      <c r="Q290" s="76"/>
      <c r="R290" s="76" t="s">
        <v>711</v>
      </c>
      <c r="S290" s="76" t="s">
        <v>588</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hidden="1" outlineLevel="2" x14ac:dyDescent="0.25">
      <c r="A291" s="45"/>
      <c r="B291" s="54"/>
      <c r="C291" s="47">
        <f t="shared" si="46"/>
        <v>3</v>
      </c>
      <c r="D291" s="73"/>
      <c r="E291" s="70"/>
      <c r="F291" s="70" t="s">
        <v>873</v>
      </c>
      <c r="G291" s="73"/>
      <c r="H291" s="76" t="s">
        <v>872</v>
      </c>
      <c r="I291" s="96" t="s">
        <v>540</v>
      </c>
      <c r="J291" s="96"/>
      <c r="K291" s="97">
        <v>1.2E-2</v>
      </c>
      <c r="L291" s="97">
        <v>1.2E-2</v>
      </c>
      <c r="M291" s="97">
        <v>6.0000000000000001E-3</v>
      </c>
      <c r="N291" s="97">
        <v>6.0000000000000001E-3</v>
      </c>
      <c r="O291" s="97">
        <v>6.0000000000000001E-3</v>
      </c>
      <c r="P291" s="97">
        <v>4.0000000000000001E-3</v>
      </c>
      <c r="Q291" s="76"/>
      <c r="R291" s="76" t="s">
        <v>711</v>
      </c>
      <c r="S291" s="76" t="s">
        <v>588</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hidden="1" outlineLevel="2" x14ac:dyDescent="0.25">
      <c r="A292" s="45"/>
      <c r="B292" s="54"/>
      <c r="C292" s="47">
        <f t="shared" si="46"/>
        <v>3</v>
      </c>
      <c r="D292" s="73"/>
      <c r="E292" s="70"/>
      <c r="F292" s="70" t="s">
        <v>874</v>
      </c>
      <c r="G292" s="73"/>
      <c r="H292" s="76" t="s">
        <v>875</v>
      </c>
      <c r="I292" s="96" t="s">
        <v>540</v>
      </c>
      <c r="J292" s="96"/>
      <c r="K292" s="97">
        <v>3</v>
      </c>
      <c r="L292" s="97">
        <v>3</v>
      </c>
      <c r="M292" s="97">
        <v>3</v>
      </c>
      <c r="N292" s="97">
        <v>3</v>
      </c>
      <c r="O292" s="97">
        <v>3</v>
      </c>
      <c r="P292" s="97">
        <v>3</v>
      </c>
      <c r="Q292" s="76"/>
      <c r="R292" s="76" t="s">
        <v>711</v>
      </c>
      <c r="S292" s="76" t="s">
        <v>588</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hidden="1" outlineLevel="2" x14ac:dyDescent="0.25">
      <c r="A293" s="45"/>
      <c r="B293" s="54"/>
      <c r="C293" s="47">
        <f t="shared" si="46"/>
        <v>3</v>
      </c>
      <c r="D293" s="73"/>
      <c r="E293" s="70"/>
      <c r="F293" s="70" t="s">
        <v>876</v>
      </c>
      <c r="G293" s="73"/>
      <c r="H293" s="76" t="s">
        <v>875</v>
      </c>
      <c r="I293" s="96" t="s">
        <v>540</v>
      </c>
      <c r="J293" s="96"/>
      <c r="K293" s="97">
        <v>0.6</v>
      </c>
      <c r="L293" s="97">
        <v>0.6</v>
      </c>
      <c r="M293" s="97">
        <v>0.6</v>
      </c>
      <c r="N293" s="97">
        <v>0.6</v>
      </c>
      <c r="O293" s="97">
        <v>0.6</v>
      </c>
      <c r="P293" s="97">
        <v>0.6</v>
      </c>
      <c r="Q293" s="76"/>
      <c r="R293" s="76" t="s">
        <v>877</v>
      </c>
      <c r="S293" s="76" t="s">
        <v>588</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hidden="1" outlineLevel="2" x14ac:dyDescent="0.25">
      <c r="A294" s="45"/>
      <c r="B294" s="54"/>
      <c r="C294" s="47">
        <f t="shared" si="46"/>
        <v>3</v>
      </c>
      <c r="D294" s="73"/>
      <c r="E294" s="70"/>
      <c r="F294" s="70" t="s">
        <v>878</v>
      </c>
      <c r="G294" s="73"/>
      <c r="H294" s="76" t="s">
        <v>879</v>
      </c>
      <c r="I294" s="96" t="s">
        <v>540</v>
      </c>
      <c r="J294" s="96"/>
      <c r="K294" s="97">
        <v>0.17</v>
      </c>
      <c r="L294" s="97">
        <v>0.17</v>
      </c>
      <c r="M294" s="97">
        <v>0.13</v>
      </c>
      <c r="N294" s="97">
        <v>0.13</v>
      </c>
      <c r="O294" s="97">
        <v>0.13</v>
      </c>
      <c r="P294" s="97">
        <v>0.13</v>
      </c>
      <c r="Q294" s="76"/>
      <c r="R294" s="76" t="s">
        <v>880</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x14ac:dyDescent="0.25">
      <c r="A295" s="45"/>
      <c r="B295" s="54"/>
      <c r="C295" s="47">
        <f>INT($C$29)+1</f>
        <v>2</v>
      </c>
      <c r="D295" s="73"/>
      <c r="E295" s="70"/>
      <c r="F295" s="263" t="s">
        <v>471</v>
      </c>
      <c r="G295" s="73"/>
      <c r="H295" s="253" t="s">
        <v>881</v>
      </c>
      <c r="I295" s="96"/>
      <c r="J295" s="96" t="s">
        <v>557</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47">
        <f>INT($C$29)+3</f>
        <v>4</v>
      </c>
      <c r="D296" s="73"/>
      <c r="E296" s="70" t="s">
        <v>882</v>
      </c>
      <c r="F296" s="70" t="s">
        <v>883</v>
      </c>
      <c r="G296" s="73"/>
      <c r="H296" s="76" t="s">
        <v>533</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25">
      <c r="A297" s="45"/>
      <c r="B297" s="54"/>
      <c r="C297" s="47">
        <f t="shared" ref="C297:C309" si="49">INT($C$29)+2</f>
        <v>3</v>
      </c>
      <c r="D297" s="73"/>
      <c r="E297" s="70"/>
      <c r="F297" s="70" t="s">
        <v>884</v>
      </c>
      <c r="G297" s="73"/>
      <c r="H297" s="76" t="s">
        <v>2296</v>
      </c>
      <c r="I297" s="96" t="s">
        <v>885</v>
      </c>
      <c r="J297" s="96"/>
      <c r="K297" s="97">
        <f>23*0.85</f>
        <v>19.55</v>
      </c>
      <c r="L297" s="97">
        <f>22*0.85</f>
        <v>18.7</v>
      </c>
      <c r="M297" s="76"/>
      <c r="N297" s="76"/>
      <c r="O297" s="76"/>
      <c r="P297" s="76"/>
      <c r="Q297" s="76"/>
      <c r="R297" s="76" t="s">
        <v>886</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outlineLevel="2" x14ac:dyDescent="0.25">
      <c r="A298" s="45"/>
      <c r="B298" s="54"/>
      <c r="C298" s="47">
        <f t="shared" si="49"/>
        <v>3</v>
      </c>
      <c r="D298" s="73"/>
      <c r="E298" s="70"/>
      <c r="F298" s="70" t="s">
        <v>887</v>
      </c>
      <c r="G298" s="73"/>
      <c r="H298" s="76" t="s">
        <v>888</v>
      </c>
      <c r="I298" s="96" t="s">
        <v>889</v>
      </c>
      <c r="J298" s="96"/>
      <c r="K298" s="97">
        <v>4.0000000000000001E-3</v>
      </c>
      <c r="L298" s="97">
        <v>4.0000000000000001E-3</v>
      </c>
      <c r="M298" s="76"/>
      <c r="N298" s="76"/>
      <c r="O298" s="76"/>
      <c r="P298" s="76"/>
      <c r="Q298" s="76"/>
      <c r="R298" s="76" t="s">
        <v>550</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outlineLevel="2" x14ac:dyDescent="0.25">
      <c r="A299" s="45"/>
      <c r="B299" s="54"/>
      <c r="C299" s="47">
        <f t="shared" si="49"/>
        <v>3</v>
      </c>
      <c r="D299" s="73"/>
      <c r="E299" s="70"/>
      <c r="F299" s="70" t="s">
        <v>890</v>
      </c>
      <c r="G299" s="73"/>
      <c r="H299" s="76" t="s">
        <v>2297</v>
      </c>
      <c r="I299" s="96" t="s">
        <v>612</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2270</v>
      </c>
      <c r="AE299" s="76"/>
      <c r="AF299" s="97">
        <v>1</v>
      </c>
      <c r="AG299" s="97">
        <v>1</v>
      </c>
      <c r="AH299" s="73"/>
      <c r="AI299" s="57"/>
      <c r="AJ299" s="45"/>
      <c r="AK299" s="45"/>
      <c r="AL299" s="45"/>
    </row>
    <row r="300" spans="1:38" outlineLevel="2" x14ac:dyDescent="0.25">
      <c r="A300" s="45"/>
      <c r="B300" s="54"/>
      <c r="C300" s="47">
        <f t="shared" si="49"/>
        <v>3</v>
      </c>
      <c r="D300" s="73"/>
      <c r="E300" s="70"/>
      <c r="F300" s="70" t="s">
        <v>891</v>
      </c>
      <c r="G300" s="73"/>
      <c r="H300" s="76" t="s">
        <v>892</v>
      </c>
      <c r="I300" s="96" t="s">
        <v>612</v>
      </c>
      <c r="J300" s="96"/>
      <c r="K300" s="97">
        <v>0.04</v>
      </c>
      <c r="L300" s="97">
        <v>0.04</v>
      </c>
      <c r="M300" s="76"/>
      <c r="N300" s="76"/>
      <c r="O300" s="76"/>
      <c r="P300" s="76"/>
      <c r="Q300" s="76"/>
      <c r="R300" s="76" t="s">
        <v>893</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outlineLevel="2" x14ac:dyDescent="0.25">
      <c r="A301" s="45"/>
      <c r="B301" s="54"/>
      <c r="C301" s="47">
        <f t="shared" si="49"/>
        <v>3</v>
      </c>
      <c r="D301" s="73"/>
      <c r="E301" s="70"/>
      <c r="F301" s="70" t="s">
        <v>894</v>
      </c>
      <c r="G301" s="73"/>
      <c r="H301" s="76" t="s">
        <v>895</v>
      </c>
      <c r="I301" s="96" t="s">
        <v>567</v>
      </c>
      <c r="J301" s="96"/>
      <c r="K301" s="97">
        <v>0.25</v>
      </c>
      <c r="L301" s="97">
        <v>0.25</v>
      </c>
      <c r="M301" s="76"/>
      <c r="N301" s="76"/>
      <c r="O301" s="76"/>
      <c r="P301" s="76"/>
      <c r="Q301" s="76"/>
      <c r="R301" s="76" t="s">
        <v>896</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outlineLevel="2" x14ac:dyDescent="0.25">
      <c r="A302" s="45"/>
      <c r="B302" s="54"/>
      <c r="C302" s="47">
        <f t="shared" si="49"/>
        <v>3</v>
      </c>
      <c r="D302" s="73"/>
      <c r="E302" s="70"/>
      <c r="F302" s="70" t="s">
        <v>897</v>
      </c>
      <c r="G302" s="73"/>
      <c r="H302" s="76" t="s">
        <v>898</v>
      </c>
      <c r="I302" s="96" t="s">
        <v>899</v>
      </c>
      <c r="J302" s="96"/>
      <c r="K302" s="76"/>
      <c r="L302" s="76"/>
      <c r="M302" s="76"/>
      <c r="N302" s="76"/>
      <c r="O302" s="76"/>
      <c r="P302" s="76"/>
      <c r="Q302" s="76"/>
      <c r="R302" s="76" t="s">
        <v>900</v>
      </c>
      <c r="S302" s="76"/>
      <c r="T302" s="76"/>
      <c r="U302" s="97">
        <v>0.03</v>
      </c>
      <c r="V302" s="97">
        <v>0.03</v>
      </c>
      <c r="W302" s="97">
        <v>0.03</v>
      </c>
      <c r="X302" s="97">
        <v>0.2</v>
      </c>
      <c r="Y302" s="97">
        <v>0.06</v>
      </c>
      <c r="Z302" s="97">
        <v>0.06</v>
      </c>
      <c r="AA302" s="97">
        <v>0.11</v>
      </c>
      <c r="AB302" s="97">
        <v>0.11</v>
      </c>
      <c r="AC302" s="76"/>
      <c r="AD302" s="97" t="s">
        <v>900</v>
      </c>
      <c r="AE302" s="76"/>
      <c r="AF302" s="97">
        <v>1</v>
      </c>
      <c r="AG302" s="97">
        <v>1</v>
      </c>
      <c r="AH302" s="73"/>
      <c r="AI302" s="57"/>
      <c r="AJ302" s="45"/>
      <c r="AK302" s="45"/>
      <c r="AL302" s="45"/>
    </row>
    <row r="303" spans="1:38" outlineLevel="2" x14ac:dyDescent="0.25">
      <c r="A303" s="45"/>
      <c r="B303" s="54"/>
      <c r="C303" s="47">
        <f t="shared" si="49"/>
        <v>3</v>
      </c>
      <c r="D303" s="73"/>
      <c r="E303" s="70"/>
      <c r="F303" s="70" t="s">
        <v>901</v>
      </c>
      <c r="G303" s="73"/>
      <c r="H303" s="76" t="s">
        <v>902</v>
      </c>
      <c r="I303" s="96" t="s">
        <v>562</v>
      </c>
      <c r="J303" s="96"/>
      <c r="K303" s="97">
        <v>1.35</v>
      </c>
      <c r="L303" s="97">
        <v>1.35</v>
      </c>
      <c r="M303" s="76"/>
      <c r="N303" s="76"/>
      <c r="O303" s="76"/>
      <c r="P303" s="76"/>
      <c r="Q303" s="76"/>
      <c r="R303" s="76" t="s">
        <v>903</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outlineLevel="2" x14ac:dyDescent="0.25">
      <c r="A304" s="45"/>
      <c r="B304" s="54"/>
      <c r="C304" s="47">
        <f t="shared" si="49"/>
        <v>3</v>
      </c>
      <c r="D304" s="73"/>
      <c r="E304" s="70"/>
      <c r="F304" s="70" t="s">
        <v>904</v>
      </c>
      <c r="G304" s="73"/>
      <c r="H304" s="76" t="s">
        <v>905</v>
      </c>
      <c r="I304" s="96" t="s">
        <v>664</v>
      </c>
      <c r="J304" s="96"/>
      <c r="K304" s="97">
        <v>1.6E-2</v>
      </c>
      <c r="L304" s="97">
        <v>1.6E-2</v>
      </c>
      <c r="M304" s="76"/>
      <c r="N304" s="76"/>
      <c r="O304" s="76"/>
      <c r="P304" s="76"/>
      <c r="Q304" s="76"/>
      <c r="R304" s="76" t="s">
        <v>906</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outlineLevel="2" x14ac:dyDescent="0.25">
      <c r="A305" s="45"/>
      <c r="B305" s="54"/>
      <c r="C305" s="47">
        <f t="shared" si="49"/>
        <v>3</v>
      </c>
      <c r="D305" s="73"/>
      <c r="E305" s="70"/>
      <c r="F305" s="70" t="s">
        <v>907</v>
      </c>
      <c r="G305" s="73"/>
      <c r="H305" s="76" t="s">
        <v>908</v>
      </c>
      <c r="I305" s="96" t="s">
        <v>612</v>
      </c>
      <c r="J305" s="96"/>
      <c r="K305" s="97">
        <v>1</v>
      </c>
      <c r="L305" s="97">
        <v>1</v>
      </c>
      <c r="M305" s="76"/>
      <c r="N305" s="76"/>
      <c r="O305" s="76"/>
      <c r="P305" s="76"/>
      <c r="Q305" s="76"/>
      <c r="R305" s="76" t="s">
        <v>625</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outlineLevel="2" x14ac:dyDescent="0.25">
      <c r="A306" s="45"/>
      <c r="B306" s="54"/>
      <c r="C306" s="47">
        <f t="shared" si="49"/>
        <v>3</v>
      </c>
      <c r="D306" s="73"/>
      <c r="E306" s="70"/>
      <c r="F306" s="70" t="s">
        <v>909</v>
      </c>
      <c r="G306" s="73"/>
      <c r="H306" s="76" t="s">
        <v>910</v>
      </c>
      <c r="I306" s="96" t="s">
        <v>911</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outlineLevel="2" x14ac:dyDescent="0.25">
      <c r="A307" s="45"/>
      <c r="B307" s="54"/>
      <c r="C307" s="47">
        <f t="shared" si="49"/>
        <v>3</v>
      </c>
      <c r="D307" s="73"/>
      <c r="E307" s="70"/>
      <c r="F307" s="70" t="s">
        <v>912</v>
      </c>
      <c r="G307" s="73"/>
      <c r="H307" s="76" t="s">
        <v>913</v>
      </c>
      <c r="I307" s="96" t="s">
        <v>914</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outlineLevel="2" x14ac:dyDescent="0.25">
      <c r="A308" s="45"/>
      <c r="B308" s="54"/>
      <c r="C308" s="47">
        <f t="shared" si="49"/>
        <v>3</v>
      </c>
      <c r="D308" s="73"/>
      <c r="E308" s="70"/>
      <c r="F308" s="70" t="s">
        <v>915</v>
      </c>
      <c r="G308" s="73"/>
      <c r="H308" s="76" t="s">
        <v>2384</v>
      </c>
      <c r="I308" s="96" t="s">
        <v>2946</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2385</v>
      </c>
      <c r="AE308" s="76"/>
      <c r="AF308" s="97">
        <v>1</v>
      </c>
      <c r="AG308" s="97">
        <v>1</v>
      </c>
      <c r="AH308" s="73"/>
      <c r="AI308" s="57"/>
      <c r="AJ308" s="45"/>
      <c r="AK308" s="45"/>
      <c r="AL308" s="45"/>
    </row>
    <row r="309" spans="1:38" outlineLevel="2" x14ac:dyDescent="0.25">
      <c r="A309" s="45"/>
      <c r="B309" s="54"/>
      <c r="C309" s="47">
        <f t="shared" si="49"/>
        <v>3</v>
      </c>
      <c r="D309" s="73"/>
      <c r="E309" s="70"/>
      <c r="F309" s="70" t="s">
        <v>916</v>
      </c>
      <c r="G309" s="73"/>
      <c r="H309" s="76" t="s">
        <v>917</v>
      </c>
      <c r="I309" s="96" t="s">
        <v>540</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649</v>
      </c>
      <c r="AE309" s="76"/>
      <c r="AF309" s="97">
        <v>1</v>
      </c>
      <c r="AG309" s="97">
        <v>1</v>
      </c>
      <c r="AH309" s="73"/>
      <c r="AI309" s="57"/>
      <c r="AJ309" s="45"/>
      <c r="AK309" s="45"/>
      <c r="AL309" s="45"/>
    </row>
    <row r="310" spans="1:38" outlineLevel="2" x14ac:dyDescent="0.25">
      <c r="A310" s="45"/>
      <c r="B310" s="54"/>
      <c r="C310" s="47">
        <f>INT($C$29)+2</f>
        <v>3</v>
      </c>
      <c r="D310" s="73"/>
      <c r="E310" s="70"/>
      <c r="F310" s="70" t="s">
        <v>918</v>
      </c>
      <c r="G310" s="73"/>
      <c r="H310" s="76" t="s">
        <v>919</v>
      </c>
      <c r="I310" s="96" t="s">
        <v>920</v>
      </c>
      <c r="J310" s="96"/>
      <c r="K310" s="97">
        <v>0.2</v>
      </c>
      <c r="L310" s="97">
        <v>0.2</v>
      </c>
      <c r="M310" s="76"/>
      <c r="N310" s="76"/>
      <c r="O310" s="76"/>
      <c r="P310" s="76"/>
      <c r="Q310" s="76"/>
      <c r="R310" s="76" t="s">
        <v>649</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outlineLevel="2" x14ac:dyDescent="0.25">
      <c r="A311" s="45"/>
      <c r="B311" s="54"/>
      <c r="C311" s="47">
        <f>INT($C$29)+2</f>
        <v>3</v>
      </c>
      <c r="D311" s="73"/>
      <c r="E311" s="70"/>
      <c r="F311" s="70" t="s">
        <v>921</v>
      </c>
      <c r="G311" s="73"/>
      <c r="H311" s="76" t="s">
        <v>922</v>
      </c>
      <c r="I311" s="96" t="s">
        <v>923</v>
      </c>
      <c r="J311" s="96"/>
      <c r="K311" s="97">
        <f>1/1.17</f>
        <v>0.85470085470085477</v>
      </c>
      <c r="L311" s="97">
        <f>1/1.17</f>
        <v>0.85470085470085477</v>
      </c>
      <c r="M311" s="76"/>
      <c r="N311" s="76"/>
      <c r="O311" s="76"/>
      <c r="P311" s="76"/>
      <c r="Q311" s="76"/>
      <c r="R311" s="76" t="s">
        <v>924</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outlineLevel="2" x14ac:dyDescent="0.25">
      <c r="A312" s="45"/>
      <c r="B312" s="54"/>
      <c r="C312" s="47">
        <f t="shared" ref="C312:C314" si="55">INT($C$29)+2</f>
        <v>3</v>
      </c>
      <c r="D312" s="73"/>
      <c r="E312" s="70"/>
      <c r="F312" s="70" t="s">
        <v>925</v>
      </c>
      <c r="G312" s="73"/>
      <c r="H312" s="76" t="s">
        <v>926</v>
      </c>
      <c r="I312" s="96" t="s">
        <v>927</v>
      </c>
      <c r="J312" s="96"/>
      <c r="K312" s="97">
        <v>51</v>
      </c>
      <c r="L312" s="97">
        <v>51</v>
      </c>
      <c r="M312" s="76"/>
      <c r="N312" s="76"/>
      <c r="O312" s="76"/>
      <c r="P312" s="76"/>
      <c r="Q312" s="76"/>
      <c r="R312" s="76" t="s">
        <v>928</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outlineLevel="2" x14ac:dyDescent="0.25">
      <c r="A313" s="45"/>
      <c r="B313" s="54"/>
      <c r="C313" s="47">
        <f t="shared" si="55"/>
        <v>3</v>
      </c>
      <c r="D313" s="73"/>
      <c r="E313" s="70"/>
      <c r="F313" s="70" t="s">
        <v>2336</v>
      </c>
      <c r="G313" s="73"/>
      <c r="H313" s="76" t="s">
        <v>2340</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2339</v>
      </c>
      <c r="AE313" s="76"/>
      <c r="AF313" s="97">
        <v>1</v>
      </c>
      <c r="AG313" s="97">
        <v>1</v>
      </c>
      <c r="AH313" s="73"/>
      <c r="AI313" s="57"/>
      <c r="AJ313" s="45"/>
      <c r="AK313" s="45"/>
      <c r="AL313" s="45"/>
    </row>
    <row r="314" spans="1:38" outlineLevel="2" x14ac:dyDescent="0.25">
      <c r="A314" s="45"/>
      <c r="B314" s="54"/>
      <c r="C314" s="47">
        <f t="shared" si="55"/>
        <v>3</v>
      </c>
      <c r="D314" s="73"/>
      <c r="E314" s="70"/>
      <c r="F314" s="70" t="s">
        <v>2337</v>
      </c>
      <c r="G314" s="73"/>
      <c r="H314" s="76" t="s">
        <v>2338</v>
      </c>
      <c r="I314" s="96" t="s">
        <v>698</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2339</v>
      </c>
      <c r="AE314" s="76"/>
      <c r="AF314" s="97">
        <v>1</v>
      </c>
      <c r="AG314" s="97">
        <v>1</v>
      </c>
      <c r="AH314" s="73"/>
      <c r="AI314" s="57"/>
      <c r="AJ314" s="45"/>
      <c r="AK314" s="45"/>
      <c r="AL314" s="45"/>
    </row>
    <row r="315" spans="1:38" outlineLevel="2" x14ac:dyDescent="0.25">
      <c r="A315" s="45"/>
      <c r="B315" s="54"/>
      <c r="C315" s="47">
        <f>INT($C$29)+2</f>
        <v>3</v>
      </c>
      <c r="D315" s="73"/>
      <c r="E315" s="70"/>
      <c r="F315" s="70" t="s">
        <v>2341</v>
      </c>
      <c r="G315" s="73"/>
      <c r="H315" s="76" t="s">
        <v>2342</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outlineLevel="2" x14ac:dyDescent="0.25">
      <c r="A316" s="45"/>
      <c r="B316" s="54"/>
      <c r="C316" s="47">
        <f>INT($C$29)+2</f>
        <v>3</v>
      </c>
      <c r="D316" s="73"/>
      <c r="E316" s="70"/>
      <c r="F316" s="70" t="s">
        <v>2933</v>
      </c>
      <c r="G316" s="73"/>
      <c r="H316" s="76" t="s">
        <v>3052</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outlineLevel="2" x14ac:dyDescent="0.25">
      <c r="A317" s="45"/>
      <c r="B317" s="54"/>
      <c r="C317" s="47">
        <f>INT($C$29)+2</f>
        <v>3</v>
      </c>
      <c r="D317" s="73"/>
      <c r="E317" s="70"/>
      <c r="F317" s="70" t="s">
        <v>2945</v>
      </c>
      <c r="G317" s="73"/>
      <c r="H317" s="76" t="s">
        <v>2384</v>
      </c>
      <c r="I317" s="96" t="s">
        <v>2946</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2947</v>
      </c>
      <c r="AE317" s="76"/>
      <c r="AF317" s="97">
        <v>1</v>
      </c>
      <c r="AG317" s="97">
        <v>1</v>
      </c>
      <c r="AH317" s="73"/>
      <c r="AI317" s="57"/>
      <c r="AJ317" s="45"/>
      <c r="AK317" s="45"/>
      <c r="AL317" s="45"/>
    </row>
    <row r="318" spans="1:38" outlineLevel="1" collapsed="1" x14ac:dyDescent="0.25">
      <c r="A318" s="45"/>
      <c r="B318" s="54"/>
      <c r="C318" s="47">
        <f>INT($C$29)+1</f>
        <v>2</v>
      </c>
      <c r="D318" s="73"/>
      <c r="E318" s="70"/>
      <c r="F318" s="263" t="s">
        <v>929</v>
      </c>
      <c r="G318" s="73"/>
      <c r="H318" s="253" t="s">
        <v>930</v>
      </c>
      <c r="I318" s="96"/>
      <c r="J318" s="96" t="s">
        <v>557</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931</v>
      </c>
      <c r="F319" s="70" t="s">
        <v>932</v>
      </c>
      <c r="G319" s="73"/>
      <c r="H319" s="76" t="s">
        <v>533</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hidden="1" outlineLevel="2" x14ac:dyDescent="0.25">
      <c r="A320" s="45"/>
      <c r="B320" s="54"/>
      <c r="C320" s="47">
        <f t="shared" ref="C320:C335" si="71">INT($C$29)+2</f>
        <v>3</v>
      </c>
      <c r="D320" s="73"/>
      <c r="E320" s="70"/>
      <c r="F320" s="70" t="s">
        <v>933</v>
      </c>
      <c r="G320" s="73"/>
      <c r="H320" s="76" t="s">
        <v>934</v>
      </c>
      <c r="I320" s="96" t="s">
        <v>935</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hidden="1" outlineLevel="2" x14ac:dyDescent="0.25">
      <c r="A321" s="45"/>
      <c r="B321" s="54"/>
      <c r="C321" s="47">
        <f t="shared" si="71"/>
        <v>3</v>
      </c>
      <c r="D321" s="73"/>
      <c r="E321" s="70"/>
      <c r="F321" s="70" t="s">
        <v>936</v>
      </c>
      <c r="G321" s="73"/>
      <c r="H321" s="76" t="s">
        <v>937</v>
      </c>
      <c r="I321" s="96" t="s">
        <v>938</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hidden="1" outlineLevel="2" x14ac:dyDescent="0.25">
      <c r="A322" s="45"/>
      <c r="B322" s="54"/>
      <c r="C322" s="47">
        <f t="shared" si="71"/>
        <v>3</v>
      </c>
      <c r="D322" s="73"/>
      <c r="E322" s="70"/>
      <c r="F322" s="70" t="s">
        <v>939</v>
      </c>
      <c r="G322" s="73"/>
      <c r="H322" s="76" t="s">
        <v>940</v>
      </c>
      <c r="I322" s="96" t="s">
        <v>941</v>
      </c>
      <c r="J322" s="96"/>
      <c r="K322" s="97">
        <v>1.3</v>
      </c>
      <c r="L322" s="97">
        <v>1.3</v>
      </c>
      <c r="M322" s="97">
        <v>1.6</v>
      </c>
      <c r="N322" s="97">
        <v>1.6</v>
      </c>
      <c r="O322" s="97">
        <v>1.6</v>
      </c>
      <c r="P322" s="97">
        <v>1.6</v>
      </c>
      <c r="Q322" s="76"/>
      <c r="R322" s="76" t="s">
        <v>550</v>
      </c>
      <c r="S322" s="76" t="s">
        <v>550</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hidden="1" outlineLevel="2" x14ac:dyDescent="0.25">
      <c r="A323" s="45"/>
      <c r="B323" s="54"/>
      <c r="C323" s="47">
        <f t="shared" si="71"/>
        <v>3</v>
      </c>
      <c r="D323" s="73"/>
      <c r="E323" s="70"/>
      <c r="F323" s="70" t="s">
        <v>942</v>
      </c>
      <c r="G323" s="73"/>
      <c r="H323" s="76" t="s">
        <v>943</v>
      </c>
      <c r="I323" s="96" t="s">
        <v>540</v>
      </c>
      <c r="J323" s="96"/>
      <c r="K323" s="97">
        <v>0.5</v>
      </c>
      <c r="L323" s="97">
        <v>0.5</v>
      </c>
      <c r="M323" s="97">
        <v>0.5</v>
      </c>
      <c r="N323" s="97">
        <v>0.5</v>
      </c>
      <c r="O323" s="97">
        <v>0.5</v>
      </c>
      <c r="P323" s="97">
        <v>0.5</v>
      </c>
      <c r="Q323" s="76"/>
      <c r="R323" s="76" t="s">
        <v>550</v>
      </c>
      <c r="S323" s="76" t="s">
        <v>550</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hidden="1" outlineLevel="2" x14ac:dyDescent="0.25">
      <c r="A324" s="45"/>
      <c r="B324" s="54"/>
      <c r="C324" s="47">
        <f t="shared" si="71"/>
        <v>3</v>
      </c>
      <c r="D324" s="73"/>
      <c r="E324" s="70"/>
      <c r="F324" s="70" t="s">
        <v>944</v>
      </c>
      <c r="G324" s="73"/>
      <c r="H324" s="76" t="s">
        <v>945</v>
      </c>
      <c r="I324" s="96" t="s">
        <v>612</v>
      </c>
      <c r="J324" s="96"/>
      <c r="K324" s="97">
        <v>0.7</v>
      </c>
      <c r="L324" s="97">
        <v>0.7</v>
      </c>
      <c r="M324" s="97">
        <v>0.7</v>
      </c>
      <c r="N324" s="97">
        <v>0.7</v>
      </c>
      <c r="O324" s="97">
        <v>0.7</v>
      </c>
      <c r="P324" s="97">
        <v>0.7</v>
      </c>
      <c r="Q324" s="76"/>
      <c r="R324" s="76" t="s">
        <v>550</v>
      </c>
      <c r="S324" s="76" t="s">
        <v>550</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hidden="1" outlineLevel="2" x14ac:dyDescent="0.25">
      <c r="A325" s="45"/>
      <c r="B325" s="54"/>
      <c r="C325" s="47">
        <f t="shared" si="71"/>
        <v>3</v>
      </c>
      <c r="D325" s="73"/>
      <c r="E325" s="70"/>
      <c r="F325" s="70" t="s">
        <v>946</v>
      </c>
      <c r="G325" s="73"/>
      <c r="H325" s="76" t="s">
        <v>947</v>
      </c>
      <c r="I325" s="96" t="s">
        <v>948</v>
      </c>
      <c r="J325" s="96"/>
      <c r="K325" s="97">
        <v>0.15</v>
      </c>
      <c r="L325" s="97">
        <v>0.15</v>
      </c>
      <c r="M325" s="97">
        <v>0.15</v>
      </c>
      <c r="N325" s="97">
        <v>0.15</v>
      </c>
      <c r="O325" s="97">
        <v>0.15</v>
      </c>
      <c r="P325" s="97">
        <v>0.15</v>
      </c>
      <c r="Q325" s="76"/>
      <c r="R325" s="76" t="s">
        <v>550</v>
      </c>
      <c r="S325" s="76" t="s">
        <v>550</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hidden="1" outlineLevel="2" x14ac:dyDescent="0.25">
      <c r="A326" s="45"/>
      <c r="B326" s="54"/>
      <c r="C326" s="47">
        <f t="shared" si="71"/>
        <v>3</v>
      </c>
      <c r="D326" s="73"/>
      <c r="E326" s="70"/>
      <c r="F326" s="70" t="s">
        <v>949</v>
      </c>
      <c r="G326" s="73"/>
      <c r="H326" s="76" t="s">
        <v>950</v>
      </c>
      <c r="I326" s="96" t="s">
        <v>540</v>
      </c>
      <c r="J326" s="96"/>
      <c r="K326" s="97">
        <v>0.48099999999999998</v>
      </c>
      <c r="L326" s="97">
        <v>0.48099999999999998</v>
      </c>
      <c r="M326" s="97">
        <v>0.48099999999999998</v>
      </c>
      <c r="N326" s="97">
        <v>0.48099999999999998</v>
      </c>
      <c r="O326" s="97">
        <v>0.48099999999999998</v>
      </c>
      <c r="P326" s="97">
        <v>0.48099999999999998</v>
      </c>
      <c r="Q326" s="76"/>
      <c r="R326" s="76" t="s">
        <v>550</v>
      </c>
      <c r="S326" s="76" t="s">
        <v>550</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hidden="1" outlineLevel="2" x14ac:dyDescent="0.25">
      <c r="A327" s="45"/>
      <c r="B327" s="54"/>
      <c r="C327" s="47">
        <f t="shared" si="71"/>
        <v>3</v>
      </c>
      <c r="D327" s="73"/>
      <c r="E327" s="70"/>
      <c r="F327" s="70" t="s">
        <v>951</v>
      </c>
      <c r="G327" s="73"/>
      <c r="H327" s="76" t="s">
        <v>947</v>
      </c>
      <c r="I327" s="96" t="s">
        <v>540</v>
      </c>
      <c r="J327" s="96"/>
      <c r="K327" s="97">
        <v>0.61899999999999999</v>
      </c>
      <c r="L327" s="97">
        <v>0.61899999999999999</v>
      </c>
      <c r="M327" s="97">
        <v>0.61899999999999999</v>
      </c>
      <c r="N327" s="97">
        <v>0.61899999999999999</v>
      </c>
      <c r="O327" s="97">
        <v>0.61899999999999999</v>
      </c>
      <c r="P327" s="97">
        <v>0.61899999999999999</v>
      </c>
      <c r="Q327" s="76"/>
      <c r="R327" s="76" t="s">
        <v>550</v>
      </c>
      <c r="S327" s="76" t="s">
        <v>550</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hidden="1" outlineLevel="2" x14ac:dyDescent="0.25">
      <c r="A328" s="45"/>
      <c r="B328" s="54"/>
      <c r="C328" s="47">
        <f t="shared" si="71"/>
        <v>3</v>
      </c>
      <c r="D328" s="73"/>
      <c r="E328" s="70"/>
      <c r="F328" s="70" t="s">
        <v>952</v>
      </c>
      <c r="G328" s="73"/>
      <c r="H328" s="76" t="s">
        <v>953</v>
      </c>
      <c r="I328" s="96" t="s">
        <v>941</v>
      </c>
      <c r="J328" s="96"/>
      <c r="K328" s="97">
        <v>1.41</v>
      </c>
      <c r="L328" s="97">
        <v>1.41</v>
      </c>
      <c r="M328" s="97">
        <v>1.1000000000000001</v>
      </c>
      <c r="N328" s="97">
        <v>1.1000000000000001</v>
      </c>
      <c r="O328" s="97">
        <v>1.1000000000000001</v>
      </c>
      <c r="P328" s="97">
        <v>1.1000000000000001</v>
      </c>
      <c r="Q328" s="76"/>
      <c r="R328" s="76" t="s">
        <v>550</v>
      </c>
      <c r="S328" s="76" t="s">
        <v>550</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hidden="1" outlineLevel="2" x14ac:dyDescent="0.25">
      <c r="A329" s="45"/>
      <c r="B329" s="54"/>
      <c r="C329" s="47">
        <f t="shared" si="71"/>
        <v>3</v>
      </c>
      <c r="D329" s="73"/>
      <c r="E329" s="70"/>
      <c r="F329" s="70" t="s">
        <v>954</v>
      </c>
      <c r="G329" s="73"/>
      <c r="H329" s="76" t="s">
        <v>947</v>
      </c>
      <c r="I329" s="96" t="s">
        <v>540</v>
      </c>
      <c r="J329" s="96"/>
      <c r="K329" s="97">
        <v>0.32200000000000001</v>
      </c>
      <c r="L329" s="97">
        <v>0.32200000000000001</v>
      </c>
      <c r="M329" s="97">
        <v>0.32200000000000001</v>
      </c>
      <c r="N329" s="97">
        <v>0.32200000000000001</v>
      </c>
      <c r="O329" s="97">
        <v>0.32200000000000001</v>
      </c>
      <c r="P329" s="97">
        <v>0.32200000000000001</v>
      </c>
      <c r="Q329" s="76"/>
      <c r="R329" s="76" t="s">
        <v>955</v>
      </c>
      <c r="S329" s="76" t="s">
        <v>550</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hidden="1" outlineLevel="2" x14ac:dyDescent="0.25">
      <c r="A330" s="45"/>
      <c r="B330" s="54"/>
      <c r="C330" s="47">
        <f t="shared" si="71"/>
        <v>3</v>
      </c>
      <c r="D330" s="73"/>
      <c r="E330" s="70"/>
      <c r="F330" s="70" t="s">
        <v>956</v>
      </c>
      <c r="G330" s="73"/>
      <c r="H330" s="76" t="s">
        <v>957</v>
      </c>
      <c r="I330" s="96" t="s">
        <v>575</v>
      </c>
      <c r="J330" s="96"/>
      <c r="K330" s="97">
        <v>39</v>
      </c>
      <c r="L330" s="97">
        <v>39</v>
      </c>
      <c r="M330" s="97">
        <v>39</v>
      </c>
      <c r="N330" s="97">
        <v>39</v>
      </c>
      <c r="O330" s="97">
        <v>39</v>
      </c>
      <c r="P330" s="97">
        <v>39</v>
      </c>
      <c r="Q330" s="76"/>
      <c r="R330" s="76" t="s">
        <v>550</v>
      </c>
      <c r="S330" s="76" t="s">
        <v>550</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hidden="1" outlineLevel="2" x14ac:dyDescent="0.25">
      <c r="A331" s="45"/>
      <c r="B331" s="54"/>
      <c r="C331" s="47">
        <f t="shared" si="71"/>
        <v>3</v>
      </c>
      <c r="D331" s="73"/>
      <c r="E331" s="70"/>
      <c r="F331" s="70" t="s">
        <v>958</v>
      </c>
      <c r="G331" s="73"/>
      <c r="H331" s="76" t="s">
        <v>2948</v>
      </c>
      <c r="I331" s="96" t="s">
        <v>959</v>
      </c>
      <c r="J331" s="96"/>
      <c r="K331" s="97">
        <v>1.3</v>
      </c>
      <c r="L331" s="97">
        <v>1.3</v>
      </c>
      <c r="M331" s="97">
        <v>1.5</v>
      </c>
      <c r="N331" s="97">
        <v>1.5</v>
      </c>
      <c r="O331" s="97">
        <v>1.5</v>
      </c>
      <c r="P331" s="97">
        <v>1.5</v>
      </c>
      <c r="Q331" s="76"/>
      <c r="R331" s="76" t="s">
        <v>550</v>
      </c>
      <c r="S331" s="76" t="s">
        <v>550</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hidden="1" outlineLevel="2" x14ac:dyDescent="0.25">
      <c r="A332" s="45"/>
      <c r="B332" s="54"/>
      <c r="C332" s="47">
        <f t="shared" si="71"/>
        <v>3</v>
      </c>
      <c r="D332" s="73"/>
      <c r="E332" s="70"/>
      <c r="F332" s="70" t="s">
        <v>960</v>
      </c>
      <c r="G332" s="73"/>
      <c r="H332" s="76" t="s">
        <v>961</v>
      </c>
      <c r="I332" s="96" t="s">
        <v>575</v>
      </c>
      <c r="J332" s="96"/>
      <c r="K332" s="97">
        <v>5</v>
      </c>
      <c r="L332" s="97">
        <v>5</v>
      </c>
      <c r="M332" s="97">
        <v>5</v>
      </c>
      <c r="N332" s="97">
        <v>5</v>
      </c>
      <c r="O332" s="97">
        <v>5</v>
      </c>
      <c r="P332" s="97">
        <v>5</v>
      </c>
      <c r="Q332" s="76"/>
      <c r="R332" s="76" t="s">
        <v>550</v>
      </c>
      <c r="S332" s="76" t="s">
        <v>550</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hidden="1" outlineLevel="2" x14ac:dyDescent="0.25">
      <c r="A333" s="45"/>
      <c r="B333" s="54"/>
      <c r="C333" s="47">
        <f t="shared" si="71"/>
        <v>3</v>
      </c>
      <c r="D333" s="73"/>
      <c r="E333" s="70"/>
      <c r="F333" s="70" t="s">
        <v>962</v>
      </c>
      <c r="G333" s="73"/>
      <c r="H333" s="76" t="s">
        <v>963</v>
      </c>
      <c r="I333" s="96" t="s">
        <v>964</v>
      </c>
      <c r="J333" s="96"/>
      <c r="K333" s="97">
        <v>0.15</v>
      </c>
      <c r="L333" s="97">
        <v>0.15</v>
      </c>
      <c r="M333" s="97">
        <v>0.15</v>
      </c>
      <c r="N333" s="97">
        <v>0.15</v>
      </c>
      <c r="O333" s="97">
        <v>0.15</v>
      </c>
      <c r="P333" s="97">
        <v>0.15</v>
      </c>
      <c r="Q333" s="76"/>
      <c r="R333" s="76" t="s">
        <v>550</v>
      </c>
      <c r="S333" s="76" t="s">
        <v>550</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hidden="1" outlineLevel="2" x14ac:dyDescent="0.25">
      <c r="A334" s="45"/>
      <c r="B334" s="54"/>
      <c r="C334" s="47">
        <f t="shared" si="71"/>
        <v>3</v>
      </c>
      <c r="D334" s="73"/>
      <c r="E334" s="70"/>
      <c r="F334" s="70" t="s">
        <v>965</v>
      </c>
      <c r="G334" s="73"/>
      <c r="H334" s="76" t="s">
        <v>963</v>
      </c>
      <c r="I334" s="96" t="s">
        <v>575</v>
      </c>
      <c r="J334" s="96"/>
      <c r="K334" s="97">
        <v>10</v>
      </c>
      <c r="L334" s="97">
        <v>10</v>
      </c>
      <c r="M334" s="97">
        <v>10</v>
      </c>
      <c r="N334" s="97">
        <v>10</v>
      </c>
      <c r="O334" s="97">
        <v>10</v>
      </c>
      <c r="P334" s="97">
        <v>10</v>
      </c>
      <c r="Q334" s="76"/>
      <c r="R334" s="76" t="s">
        <v>550</v>
      </c>
      <c r="S334" s="76" t="s">
        <v>550</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hidden="1" outlineLevel="2" x14ac:dyDescent="0.25">
      <c r="A335" s="45"/>
      <c r="B335" s="54"/>
      <c r="C335" s="47">
        <f t="shared" si="71"/>
        <v>3</v>
      </c>
      <c r="D335" s="73"/>
      <c r="E335" s="70"/>
      <c r="F335" s="70" t="s">
        <v>966</v>
      </c>
      <c r="G335" s="73"/>
      <c r="H335" s="76" t="s">
        <v>967</v>
      </c>
      <c r="I335" s="96" t="s">
        <v>968</v>
      </c>
      <c r="J335" s="96"/>
      <c r="K335" s="97">
        <v>0.38</v>
      </c>
      <c r="L335" s="97">
        <v>0.38</v>
      </c>
      <c r="M335" s="97">
        <v>0.38</v>
      </c>
      <c r="N335" s="97">
        <v>0.38</v>
      </c>
      <c r="O335" s="97">
        <v>0.38</v>
      </c>
      <c r="P335" s="97">
        <v>0.38</v>
      </c>
      <c r="Q335" s="76"/>
      <c r="R335" s="76" t="s">
        <v>550</v>
      </c>
      <c r="S335" s="76" t="s">
        <v>550</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969</v>
      </c>
      <c r="G336" s="73"/>
      <c r="H336" s="253" t="s">
        <v>970</v>
      </c>
      <c r="I336" s="96"/>
      <c r="J336" s="96" t="s">
        <v>557</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outlineLevel="3" x14ac:dyDescent="0.25">
      <c r="A337" s="45"/>
      <c r="B337" s="54"/>
      <c r="C337" s="47">
        <f>INT($C$29)+3</f>
        <v>4</v>
      </c>
      <c r="D337" s="73"/>
      <c r="E337" s="70" t="s">
        <v>971</v>
      </c>
      <c r="F337" s="70" t="s">
        <v>972</v>
      </c>
      <c r="G337" s="73"/>
      <c r="H337" s="76" t="s">
        <v>533</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73">INT($C$29)+2</f>
        <v>3</v>
      </c>
      <c r="D338" s="73"/>
      <c r="E338" s="70"/>
      <c r="F338" s="70" t="s">
        <v>973</v>
      </c>
      <c r="G338" s="73"/>
      <c r="H338" s="76" t="s">
        <v>974</v>
      </c>
      <c r="I338" s="96" t="s">
        <v>612</v>
      </c>
      <c r="J338" s="96"/>
      <c r="K338" s="97">
        <v>0.6</v>
      </c>
      <c r="L338" s="97">
        <v>0.6</v>
      </c>
      <c r="M338" s="97">
        <v>0.6</v>
      </c>
      <c r="N338" s="97">
        <v>0.6</v>
      </c>
      <c r="O338" s="97">
        <v>0.6</v>
      </c>
      <c r="P338" s="97">
        <v>0.6</v>
      </c>
      <c r="Q338" s="76"/>
      <c r="R338" s="76" t="s">
        <v>550</v>
      </c>
      <c r="S338" s="76" t="s">
        <v>550</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25">
      <c r="A339" s="45"/>
      <c r="B339" s="54"/>
      <c r="C339" s="47">
        <f t="shared" si="73"/>
        <v>3</v>
      </c>
      <c r="D339" s="73"/>
      <c r="E339" s="70"/>
      <c r="F339" s="70" t="s">
        <v>975</v>
      </c>
      <c r="G339" s="73"/>
      <c r="H339" s="76" t="s">
        <v>976</v>
      </c>
      <c r="I339" s="96" t="s">
        <v>612</v>
      </c>
      <c r="J339" s="96"/>
      <c r="K339" s="97">
        <v>0.7</v>
      </c>
      <c r="L339" s="97">
        <v>0.7</v>
      </c>
      <c r="M339" s="97">
        <v>0.7</v>
      </c>
      <c r="N339" s="97">
        <v>0.7</v>
      </c>
      <c r="O339" s="97">
        <v>0.7</v>
      </c>
      <c r="P339" s="97">
        <v>0.7</v>
      </c>
      <c r="Q339" s="76"/>
      <c r="R339" s="76" t="s">
        <v>550</v>
      </c>
      <c r="S339" s="76" t="s">
        <v>550</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25">
      <c r="A340" s="45"/>
      <c r="B340" s="54"/>
      <c r="C340" s="47">
        <f t="shared" si="73"/>
        <v>3</v>
      </c>
      <c r="D340" s="73"/>
      <c r="E340" s="70"/>
      <c r="F340" s="70" t="s">
        <v>977</v>
      </c>
      <c r="G340" s="73"/>
      <c r="H340" s="76" t="s">
        <v>978</v>
      </c>
      <c r="I340" s="96" t="s">
        <v>612</v>
      </c>
      <c r="J340" s="96"/>
      <c r="K340" s="97">
        <v>0.8</v>
      </c>
      <c r="L340" s="97">
        <v>0.8</v>
      </c>
      <c r="M340" s="97">
        <v>0.8</v>
      </c>
      <c r="N340" s="97">
        <v>0.8</v>
      </c>
      <c r="O340" s="97">
        <v>0.8</v>
      </c>
      <c r="P340" s="97">
        <v>0.8</v>
      </c>
      <c r="Q340" s="76"/>
      <c r="R340" s="76" t="s">
        <v>550</v>
      </c>
      <c r="S340" s="76" t="s">
        <v>550</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25">
      <c r="A341" s="45"/>
      <c r="B341" s="54"/>
      <c r="C341" s="47">
        <f t="shared" si="73"/>
        <v>3</v>
      </c>
      <c r="D341" s="73"/>
      <c r="E341" s="70"/>
      <c r="F341" s="70" t="s">
        <v>979</v>
      </c>
      <c r="G341" s="73"/>
      <c r="H341" s="76" t="s">
        <v>980</v>
      </c>
      <c r="I341" s="96" t="s">
        <v>540</v>
      </c>
      <c r="J341" s="96"/>
      <c r="K341" s="97">
        <v>6</v>
      </c>
      <c r="L341" s="97">
        <v>6</v>
      </c>
      <c r="M341" s="97">
        <v>6</v>
      </c>
      <c r="N341" s="97">
        <v>6</v>
      </c>
      <c r="O341" s="97">
        <v>6</v>
      </c>
      <c r="P341" s="97">
        <v>6</v>
      </c>
      <c r="Q341" s="76"/>
      <c r="R341" s="76" t="s">
        <v>550</v>
      </c>
      <c r="S341" s="76" t="s">
        <v>550</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25">
      <c r="A342" s="45"/>
      <c r="B342" s="54"/>
      <c r="C342" s="47">
        <f t="shared" si="73"/>
        <v>3</v>
      </c>
      <c r="D342" s="73"/>
      <c r="E342" s="70"/>
      <c r="F342" s="70" t="s">
        <v>981</v>
      </c>
      <c r="G342" s="73"/>
      <c r="H342" s="76" t="s">
        <v>982</v>
      </c>
      <c r="I342" s="96" t="s">
        <v>540</v>
      </c>
      <c r="J342" s="96"/>
      <c r="K342" s="97">
        <v>0.4</v>
      </c>
      <c r="L342" s="97">
        <v>0.4</v>
      </c>
      <c r="M342" s="97">
        <v>0.4</v>
      </c>
      <c r="N342" s="97">
        <v>0.4</v>
      </c>
      <c r="O342" s="97">
        <v>0.4</v>
      </c>
      <c r="P342" s="97">
        <v>0.4</v>
      </c>
      <c r="Q342" s="76"/>
      <c r="R342" s="76" t="s">
        <v>550</v>
      </c>
      <c r="S342" s="76" t="s">
        <v>550</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25">
      <c r="A343" s="45"/>
      <c r="B343" s="54"/>
      <c r="C343" s="47">
        <f t="shared" si="73"/>
        <v>3</v>
      </c>
      <c r="D343" s="73"/>
      <c r="E343" s="70"/>
      <c r="F343" s="70" t="s">
        <v>983</v>
      </c>
      <c r="G343" s="73"/>
      <c r="H343" s="76" t="s">
        <v>984</v>
      </c>
      <c r="I343" s="96" t="s">
        <v>633</v>
      </c>
      <c r="J343" s="96"/>
      <c r="K343" s="97">
        <v>0.9</v>
      </c>
      <c r="L343" s="97">
        <v>0.9</v>
      </c>
      <c r="M343" s="97">
        <v>0.9</v>
      </c>
      <c r="N343" s="97">
        <v>0.9</v>
      </c>
      <c r="O343" s="97">
        <v>0.9</v>
      </c>
      <c r="P343" s="97">
        <v>0.9</v>
      </c>
      <c r="Q343" s="76"/>
      <c r="R343" s="76" t="s">
        <v>550</v>
      </c>
      <c r="S343" s="76" t="s">
        <v>550</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25">
      <c r="A344" s="45"/>
      <c r="B344" s="54"/>
      <c r="C344" s="47">
        <f t="shared" si="73"/>
        <v>3</v>
      </c>
      <c r="D344" s="73"/>
      <c r="E344" s="70"/>
      <c r="F344" s="70" t="s">
        <v>985</v>
      </c>
      <c r="G344" s="73"/>
      <c r="H344" s="76" t="s">
        <v>986</v>
      </c>
      <c r="I344" s="96" t="s">
        <v>633</v>
      </c>
      <c r="J344" s="96"/>
      <c r="K344" s="97">
        <v>0.97</v>
      </c>
      <c r="L344" s="97">
        <v>0.97</v>
      </c>
      <c r="M344" s="97">
        <v>0.97</v>
      </c>
      <c r="N344" s="97">
        <v>0.97</v>
      </c>
      <c r="O344" s="97">
        <v>0.97</v>
      </c>
      <c r="P344" s="97">
        <v>0.97</v>
      </c>
      <c r="Q344" s="76"/>
      <c r="R344" s="76" t="s">
        <v>550</v>
      </c>
      <c r="S344" s="76" t="s">
        <v>550</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25">
      <c r="A345" s="45"/>
      <c r="B345" s="54"/>
      <c r="C345" s="47">
        <f t="shared" si="73"/>
        <v>3</v>
      </c>
      <c r="D345" s="73"/>
      <c r="E345" s="70"/>
      <c r="F345" s="70" t="s">
        <v>987</v>
      </c>
      <c r="G345" s="73"/>
      <c r="H345" s="76" t="s">
        <v>988</v>
      </c>
      <c r="I345" s="96" t="s">
        <v>562</v>
      </c>
      <c r="J345" s="96"/>
      <c r="K345" s="97">
        <v>27</v>
      </c>
      <c r="L345" s="97">
        <v>27</v>
      </c>
      <c r="M345" s="97">
        <v>27</v>
      </c>
      <c r="N345" s="97">
        <v>23.2</v>
      </c>
      <c r="O345" s="97">
        <v>23.2</v>
      </c>
      <c r="P345" s="97">
        <v>27</v>
      </c>
      <c r="Q345" s="76"/>
      <c r="R345" s="76" t="s">
        <v>550</v>
      </c>
      <c r="S345" s="76" t="s">
        <v>550</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2425</v>
      </c>
      <c r="AE345" s="76"/>
      <c r="AF345" s="97">
        <v>1</v>
      </c>
      <c r="AG345" s="97">
        <v>1</v>
      </c>
      <c r="AH345" s="73"/>
      <c r="AI345" s="57"/>
      <c r="AJ345" s="45"/>
      <c r="AK345" s="45"/>
      <c r="AL345" s="45"/>
    </row>
    <row r="346" spans="1:38" outlineLevel="2" x14ac:dyDescent="0.25">
      <c r="A346" s="45"/>
      <c r="B346" s="54"/>
      <c r="C346" s="47">
        <f t="shared" si="73"/>
        <v>3</v>
      </c>
      <c r="D346" s="73"/>
      <c r="E346" s="70"/>
      <c r="F346" s="70" t="s">
        <v>989</v>
      </c>
      <c r="G346" s="73"/>
      <c r="H346" s="76" t="s">
        <v>990</v>
      </c>
      <c r="I346" s="96" t="s">
        <v>633</v>
      </c>
      <c r="J346" s="96"/>
      <c r="K346" s="97">
        <v>20.3</v>
      </c>
      <c r="L346" s="97">
        <v>20.3</v>
      </c>
      <c r="M346" s="97">
        <v>20.3</v>
      </c>
      <c r="N346" s="97">
        <v>16.5</v>
      </c>
      <c r="O346" s="97">
        <v>16.5</v>
      </c>
      <c r="P346" s="97">
        <v>20.3</v>
      </c>
      <c r="Q346" s="76"/>
      <c r="R346" s="76" t="s">
        <v>550</v>
      </c>
      <c r="S346" s="76" t="s">
        <v>550</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2425</v>
      </c>
      <c r="AE346" s="76"/>
      <c r="AF346" s="97">
        <v>1</v>
      </c>
      <c r="AG346" s="97">
        <v>1</v>
      </c>
      <c r="AH346" s="73"/>
      <c r="AI346" s="57"/>
      <c r="AJ346" s="45"/>
      <c r="AK346" s="45"/>
      <c r="AL346" s="45"/>
    </row>
    <row r="347" spans="1:38" outlineLevel="2" x14ac:dyDescent="0.25">
      <c r="A347" s="45"/>
      <c r="B347" s="54"/>
      <c r="C347" s="47">
        <f t="shared" si="73"/>
        <v>3</v>
      </c>
      <c r="D347" s="73"/>
      <c r="E347" s="70"/>
      <c r="F347" s="70" t="s">
        <v>991</v>
      </c>
      <c r="G347" s="73"/>
      <c r="H347" s="76" t="s">
        <v>992</v>
      </c>
      <c r="I347" s="96" t="s">
        <v>562</v>
      </c>
      <c r="J347" s="96"/>
      <c r="K347" s="97">
        <v>2</v>
      </c>
      <c r="L347" s="97">
        <v>2</v>
      </c>
      <c r="M347" s="97">
        <v>2</v>
      </c>
      <c r="N347" s="97">
        <v>2</v>
      </c>
      <c r="O347" s="97">
        <v>2</v>
      </c>
      <c r="P347" s="97">
        <v>2</v>
      </c>
      <c r="Q347" s="76"/>
      <c r="R347" s="76" t="s">
        <v>550</v>
      </c>
      <c r="S347" s="76" t="s">
        <v>550</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25">
      <c r="A348" s="45"/>
      <c r="B348" s="54"/>
      <c r="C348" s="47">
        <f t="shared" si="73"/>
        <v>3</v>
      </c>
      <c r="D348" s="73"/>
      <c r="E348" s="70"/>
      <c r="F348" s="70" t="s">
        <v>993</v>
      </c>
      <c r="G348" s="73"/>
      <c r="H348" s="76" t="s">
        <v>994</v>
      </c>
      <c r="I348" s="96" t="s">
        <v>540</v>
      </c>
      <c r="J348" s="96"/>
      <c r="K348" s="97">
        <v>13.8</v>
      </c>
      <c r="L348" s="97">
        <v>13.8</v>
      </c>
      <c r="M348" s="97">
        <v>13.8</v>
      </c>
      <c r="N348" s="97">
        <v>13.8</v>
      </c>
      <c r="O348" s="97">
        <v>13.8</v>
      </c>
      <c r="P348" s="97">
        <v>13.8</v>
      </c>
      <c r="Q348" s="76"/>
      <c r="R348" s="76" t="s">
        <v>588</v>
      </c>
      <c r="S348" s="76" t="s">
        <v>588</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25">
      <c r="A349" s="45"/>
      <c r="B349" s="54"/>
      <c r="C349" s="47">
        <f t="shared" si="73"/>
        <v>3</v>
      </c>
      <c r="D349" s="73"/>
      <c r="E349" s="70"/>
      <c r="F349" s="70" t="s">
        <v>995</v>
      </c>
      <c r="G349" s="73"/>
      <c r="H349" s="76" t="s">
        <v>996</v>
      </c>
      <c r="I349" s="96" t="s">
        <v>540</v>
      </c>
      <c r="J349" s="96"/>
      <c r="K349" s="97">
        <v>7.1999999999999995E-2</v>
      </c>
      <c r="L349" s="97">
        <v>7.1999999999999995E-2</v>
      </c>
      <c r="M349" s="97">
        <v>7.1999999999999995E-2</v>
      </c>
      <c r="N349" s="97">
        <v>9.1999999999999998E-2</v>
      </c>
      <c r="O349" s="97">
        <v>9.1999999999999998E-2</v>
      </c>
      <c r="P349" s="97">
        <v>7.1999999999999995E-2</v>
      </c>
      <c r="Q349" s="76"/>
      <c r="R349" s="76" t="s">
        <v>588</v>
      </c>
      <c r="S349" s="76" t="s">
        <v>588</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25">
      <c r="A350" s="45"/>
      <c r="B350" s="54"/>
      <c r="C350" s="47">
        <f t="shared" si="73"/>
        <v>3</v>
      </c>
      <c r="D350" s="73"/>
      <c r="E350" s="70"/>
      <c r="F350" s="70" t="s">
        <v>997</v>
      </c>
      <c r="G350" s="73"/>
      <c r="H350" s="76" t="s">
        <v>998</v>
      </c>
      <c r="I350" s="96" t="s">
        <v>540</v>
      </c>
      <c r="J350" s="96"/>
      <c r="K350" s="97">
        <v>0.14000000000000001</v>
      </c>
      <c r="L350" s="97">
        <v>0.14000000000000001</v>
      </c>
      <c r="M350" s="97">
        <v>0.14000000000000001</v>
      </c>
      <c r="N350" s="97">
        <v>0.12</v>
      </c>
      <c r="O350" s="97">
        <v>0.12</v>
      </c>
      <c r="P350" s="97">
        <v>0.14000000000000001</v>
      </c>
      <c r="Q350" s="76"/>
      <c r="R350" s="76" t="s">
        <v>550</v>
      </c>
      <c r="S350" s="76" t="s">
        <v>550</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25">
      <c r="A351" s="45"/>
      <c r="B351" s="54"/>
      <c r="C351" s="47">
        <f t="shared" si="73"/>
        <v>3</v>
      </c>
      <c r="D351" s="73"/>
      <c r="E351" s="70"/>
      <c r="F351" s="70" t="s">
        <v>999</v>
      </c>
      <c r="G351" s="73"/>
      <c r="H351" s="76" t="s">
        <v>1000</v>
      </c>
      <c r="I351" s="96" t="s">
        <v>540</v>
      </c>
      <c r="J351" s="96"/>
      <c r="K351" s="97">
        <v>8.0000000000000002E-3</v>
      </c>
      <c r="L351" s="97">
        <v>8.0000000000000002E-3</v>
      </c>
      <c r="M351" s="97">
        <v>8.0000000000000002E-3</v>
      </c>
      <c r="N351" s="97">
        <v>8.0000000000000002E-3</v>
      </c>
      <c r="O351" s="97">
        <v>8.0000000000000002E-3</v>
      </c>
      <c r="P351" s="97">
        <v>8.0000000000000002E-3</v>
      </c>
      <c r="Q351" s="76"/>
      <c r="R351" s="76" t="s">
        <v>550</v>
      </c>
      <c r="S351" s="76" t="s">
        <v>550</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73"/>
        <v>3</v>
      </c>
      <c r="D352" s="73"/>
      <c r="E352" s="70"/>
      <c r="F352" s="70" t="s">
        <v>1001</v>
      </c>
      <c r="G352" s="73"/>
      <c r="H352" s="76" t="s">
        <v>1002</v>
      </c>
      <c r="I352" s="96" t="s">
        <v>540</v>
      </c>
      <c r="J352" s="96"/>
      <c r="K352" s="97">
        <v>0.115</v>
      </c>
      <c r="L352" s="97">
        <v>0.115</v>
      </c>
      <c r="M352" s="97">
        <v>0.115</v>
      </c>
      <c r="N352" s="97">
        <v>0.115</v>
      </c>
      <c r="O352" s="97">
        <v>0.115</v>
      </c>
      <c r="P352" s="97">
        <v>0.115</v>
      </c>
      <c r="Q352" s="76"/>
      <c r="R352" s="76" t="s">
        <v>550</v>
      </c>
      <c r="S352" s="76" t="s">
        <v>550</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1003</v>
      </c>
      <c r="G353" s="73"/>
      <c r="H353" s="76" t="s">
        <v>594</v>
      </c>
      <c r="I353" s="96" t="s">
        <v>540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1004</v>
      </c>
      <c r="G354" s="73"/>
      <c r="H354" s="76" t="s">
        <v>594</v>
      </c>
      <c r="I354" s="96" t="s">
        <v>540</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73"/>
        <v>3</v>
      </c>
      <c r="D355" s="73"/>
      <c r="E355" s="70"/>
      <c r="F355" s="70" t="s">
        <v>1005</v>
      </c>
      <c r="G355" s="73"/>
      <c r="H355" s="76" t="s">
        <v>1006</v>
      </c>
      <c r="I355" s="96" t="s">
        <v>540</v>
      </c>
      <c r="J355" s="96"/>
      <c r="K355" s="97">
        <v>1.0900000000000001</v>
      </c>
      <c r="L355" s="97">
        <v>1.0900000000000001</v>
      </c>
      <c r="M355" s="97">
        <v>1.0900000000000001</v>
      </c>
      <c r="N355" s="97">
        <v>1.0900000000000001</v>
      </c>
      <c r="O355" s="97">
        <v>1.0900000000000001</v>
      </c>
      <c r="P355" s="97">
        <v>1.0900000000000001</v>
      </c>
      <c r="Q355" s="76"/>
      <c r="R355" s="76" t="s">
        <v>550</v>
      </c>
      <c r="S355" s="76" t="s">
        <v>550</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25">
      <c r="A356" s="45"/>
      <c r="B356" s="54"/>
      <c r="C356" s="47">
        <f t="shared" si="73"/>
        <v>3</v>
      </c>
      <c r="D356" s="73"/>
      <c r="E356" s="70"/>
      <c r="F356" s="70" t="s">
        <v>1007</v>
      </c>
      <c r="G356" s="73"/>
      <c r="H356" s="76" t="s">
        <v>594</v>
      </c>
      <c r="I356" s="96" t="s">
        <v>540</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73"/>
        <v>3</v>
      </c>
      <c r="D357" s="73"/>
      <c r="E357" s="70"/>
      <c r="F357" s="70" t="s">
        <v>1011</v>
      </c>
      <c r="G357" s="73"/>
      <c r="H357" s="76" t="s">
        <v>1015</v>
      </c>
      <c r="I357" s="96" t="s">
        <v>2287</v>
      </c>
      <c r="J357" s="96"/>
      <c r="K357" s="97">
        <v>39.6</v>
      </c>
      <c r="L357" s="97">
        <v>39.6</v>
      </c>
      <c r="M357" s="97">
        <v>39.6</v>
      </c>
      <c r="N357" s="97">
        <v>39.6</v>
      </c>
      <c r="O357" s="97">
        <v>39.6</v>
      </c>
      <c r="P357" s="97">
        <v>39.6</v>
      </c>
      <c r="Q357" s="76"/>
      <c r="R357" s="76" t="s">
        <v>2288</v>
      </c>
      <c r="S357" s="76" t="s">
        <v>2288</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25">
      <c r="A358" s="45"/>
      <c r="B358" s="54"/>
      <c r="C358" s="47">
        <f t="shared" si="73"/>
        <v>3</v>
      </c>
      <c r="D358" s="73"/>
      <c r="E358" s="70"/>
      <c r="F358" s="70" t="s">
        <v>1013</v>
      </c>
      <c r="G358" s="73"/>
      <c r="H358" s="76" t="s">
        <v>2882</v>
      </c>
      <c r="I358" s="96" t="s">
        <v>2287</v>
      </c>
      <c r="J358" s="96"/>
      <c r="K358" s="97">
        <v>23.8</v>
      </c>
      <c r="L358" s="97">
        <v>23.8</v>
      </c>
      <c r="M358" s="97">
        <v>23.8</v>
      </c>
      <c r="N358" s="97">
        <v>23.8</v>
      </c>
      <c r="O358" s="97">
        <v>23.8</v>
      </c>
      <c r="P358" s="97">
        <v>23.8</v>
      </c>
      <c r="Q358" s="76"/>
      <c r="R358" s="76" t="s">
        <v>2288</v>
      </c>
      <c r="S358" s="76" t="s">
        <v>2288</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25">
      <c r="A359" s="45"/>
      <c r="B359" s="54"/>
      <c r="C359" s="47">
        <f t="shared" si="73"/>
        <v>3</v>
      </c>
      <c r="D359" s="73"/>
      <c r="E359" s="70"/>
      <c r="F359" s="70" t="s">
        <v>1014</v>
      </c>
      <c r="G359" s="73"/>
      <c r="H359" s="76" t="s">
        <v>2883</v>
      </c>
      <c r="I359" s="96" t="s">
        <v>2287</v>
      </c>
      <c r="J359" s="96"/>
      <c r="K359" s="97">
        <v>23.8</v>
      </c>
      <c r="L359" s="97">
        <v>23.8</v>
      </c>
      <c r="M359" s="97">
        <v>23.8</v>
      </c>
      <c r="N359" s="97">
        <v>23.8</v>
      </c>
      <c r="O359" s="97">
        <v>23.8</v>
      </c>
      <c r="P359" s="97">
        <v>23.8</v>
      </c>
      <c r="Q359" s="76"/>
      <c r="R359" s="76" t="s">
        <v>2288</v>
      </c>
      <c r="S359" s="76" t="s">
        <v>2288</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25">
      <c r="A360" s="45"/>
      <c r="B360" s="54"/>
      <c r="C360" s="47">
        <f t="shared" si="73"/>
        <v>3</v>
      </c>
      <c r="D360" s="73"/>
      <c r="E360" s="70"/>
      <c r="F360" s="70" t="s">
        <v>2876</v>
      </c>
      <c r="G360" s="73"/>
      <c r="H360" s="76" t="s">
        <v>2884</v>
      </c>
      <c r="I360" s="96" t="s">
        <v>2287</v>
      </c>
      <c r="J360" s="96"/>
      <c r="K360" s="97">
        <v>23.8</v>
      </c>
      <c r="L360" s="97">
        <v>23.8</v>
      </c>
      <c r="M360" s="97"/>
      <c r="N360" s="97"/>
      <c r="O360" s="97"/>
      <c r="P360" s="97"/>
      <c r="Q360" s="76"/>
      <c r="R360" s="76" t="s">
        <v>2288</v>
      </c>
      <c r="S360" s="76" t="s">
        <v>2288</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25">
      <c r="A361" s="45"/>
      <c r="B361" s="54"/>
      <c r="C361" s="47">
        <f t="shared" si="73"/>
        <v>3</v>
      </c>
      <c r="D361" s="73"/>
      <c r="E361" s="70"/>
      <c r="F361" s="70" t="s">
        <v>2877</v>
      </c>
      <c r="G361" s="73"/>
      <c r="H361" s="76" t="s">
        <v>2892</v>
      </c>
      <c r="I361" s="96" t="s">
        <v>540</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25">
      <c r="A362" s="45"/>
      <c r="B362" s="54"/>
      <c r="C362" s="47">
        <f t="shared" si="73"/>
        <v>3</v>
      </c>
      <c r="D362" s="73"/>
      <c r="E362" s="70"/>
      <c r="F362" s="70" t="s">
        <v>2878</v>
      </c>
      <c r="G362" s="73"/>
      <c r="H362" s="76" t="s">
        <v>2893</v>
      </c>
      <c r="I362" s="96" t="s">
        <v>540</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25">
      <c r="A363" s="45"/>
      <c r="B363" s="54"/>
      <c r="C363" s="47">
        <f t="shared" si="73"/>
        <v>3</v>
      </c>
      <c r="D363" s="73"/>
      <c r="E363" s="70"/>
      <c r="F363" s="70" t="s">
        <v>2879</v>
      </c>
      <c r="G363" s="73"/>
      <c r="H363" s="76" t="s">
        <v>1012</v>
      </c>
      <c r="I363" s="96" t="s">
        <v>540</v>
      </c>
      <c r="J363" s="96"/>
      <c r="K363" s="97">
        <v>1</v>
      </c>
      <c r="L363" s="97">
        <v>1</v>
      </c>
      <c r="M363" s="97">
        <v>1</v>
      </c>
      <c r="N363" s="97">
        <v>1</v>
      </c>
      <c r="O363" s="97">
        <v>1</v>
      </c>
      <c r="P363" s="97">
        <v>1</v>
      </c>
      <c r="Q363" s="76"/>
      <c r="R363" s="76" t="s">
        <v>3049</v>
      </c>
      <c r="S363" s="76" t="s">
        <v>3050</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outlineLevel="2" x14ac:dyDescent="0.25">
      <c r="A364" s="45"/>
      <c r="B364" s="54"/>
      <c r="C364" s="47">
        <f t="shared" si="73"/>
        <v>3</v>
      </c>
      <c r="D364" s="73"/>
      <c r="E364" s="70"/>
      <c r="F364" s="70" t="s">
        <v>2880</v>
      </c>
      <c r="G364" s="73"/>
      <c r="H364" s="76" t="s">
        <v>1008</v>
      </c>
      <c r="I364" s="96" t="s">
        <v>540</v>
      </c>
      <c r="J364" s="96"/>
      <c r="K364" s="97">
        <v>0.21</v>
      </c>
      <c r="L364" s="97">
        <v>0.21</v>
      </c>
      <c r="M364" s="97">
        <v>0.21</v>
      </c>
      <c r="N364" s="97">
        <v>0.21</v>
      </c>
      <c r="O364" s="97">
        <v>0.21</v>
      </c>
      <c r="P364" s="97">
        <v>0.21</v>
      </c>
      <c r="Q364" s="76"/>
      <c r="R364" s="76" t="s">
        <v>1009</v>
      </c>
      <c r="S364" s="76" t="s">
        <v>1010</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25">
      <c r="A365" s="45"/>
      <c r="B365" s="54"/>
      <c r="C365" s="47">
        <f t="shared" si="73"/>
        <v>3</v>
      </c>
      <c r="D365" s="73"/>
      <c r="E365" s="70"/>
      <c r="F365" s="70" t="s">
        <v>2881</v>
      </c>
      <c r="G365" s="73"/>
      <c r="H365" s="76" t="s">
        <v>2886</v>
      </c>
      <c r="I365" s="96" t="s">
        <v>540</v>
      </c>
      <c r="J365" s="96"/>
      <c r="K365" s="97">
        <v>0.157</v>
      </c>
      <c r="L365" s="97">
        <v>0.157</v>
      </c>
      <c r="M365" s="97">
        <v>0.157</v>
      </c>
      <c r="N365" s="97">
        <v>0.157</v>
      </c>
      <c r="O365" s="97">
        <v>0.157</v>
      </c>
      <c r="P365" s="97">
        <v>0.157</v>
      </c>
      <c r="Q365" s="76"/>
      <c r="R365" s="76" t="s">
        <v>2887</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25">
      <c r="A366" s="45"/>
      <c r="B366" s="54"/>
      <c r="C366" s="47">
        <f t="shared" si="73"/>
        <v>3</v>
      </c>
      <c r="D366" s="73"/>
      <c r="E366" s="70"/>
      <c r="F366" s="70" t="s">
        <v>2891</v>
      </c>
      <c r="G366" s="73"/>
      <c r="H366" s="76" t="s">
        <v>2885</v>
      </c>
      <c r="I366" s="96" t="s">
        <v>540</v>
      </c>
      <c r="J366" s="96"/>
      <c r="K366" s="97">
        <v>0.85</v>
      </c>
      <c r="L366" s="97">
        <v>0.85</v>
      </c>
      <c r="M366" s="97"/>
      <c r="N366" s="97"/>
      <c r="O366" s="97"/>
      <c r="P366" s="97"/>
      <c r="Q366" s="76"/>
      <c r="R366" s="76" t="s">
        <v>2890</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25">
      <c r="A367" s="45"/>
      <c r="B367" s="54"/>
      <c r="C367" s="47">
        <f t="shared" si="73"/>
        <v>3</v>
      </c>
      <c r="D367" s="73"/>
      <c r="E367" s="70"/>
      <c r="F367" s="70" t="s">
        <v>2919</v>
      </c>
      <c r="G367" s="73"/>
      <c r="H367" s="76" t="s">
        <v>2892</v>
      </c>
      <c r="I367" s="96" t="s">
        <v>540</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25">
      <c r="A368" s="45"/>
      <c r="B368" s="54"/>
      <c r="C368" s="47">
        <f t="shared" si="73"/>
        <v>3</v>
      </c>
      <c r="D368" s="73"/>
      <c r="E368" s="70"/>
      <c r="F368" s="70" t="s">
        <v>2920</v>
      </c>
      <c r="G368" s="73"/>
      <c r="H368" s="76" t="s">
        <v>2893</v>
      </c>
      <c r="I368" s="96" t="s">
        <v>540</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25">
      <c r="A369" s="45"/>
      <c r="B369" s="54"/>
      <c r="C369" s="47">
        <f t="shared" si="73"/>
        <v>3</v>
      </c>
      <c r="D369" s="73"/>
      <c r="E369" s="70"/>
      <c r="F369" s="70" t="s">
        <v>2921</v>
      </c>
      <c r="G369" s="73"/>
      <c r="H369" s="76" t="s">
        <v>2929</v>
      </c>
      <c r="I369" s="96" t="s">
        <v>540</v>
      </c>
      <c r="J369" s="96"/>
      <c r="K369" s="97">
        <v>0.22600000000000001</v>
      </c>
      <c r="L369" s="97">
        <v>0.22600000000000001</v>
      </c>
      <c r="M369" s="97">
        <v>0.22600000000000001</v>
      </c>
      <c r="N369" s="97">
        <v>0.22600000000000001</v>
      </c>
      <c r="O369" s="97">
        <v>0.22600000000000001</v>
      </c>
      <c r="P369" s="97">
        <v>0.22600000000000001</v>
      </c>
      <c r="Q369" s="76"/>
      <c r="R369" s="76" t="s">
        <v>2905</v>
      </c>
      <c r="S369" s="76" t="s">
        <v>2905</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25">
      <c r="A370" s="45"/>
      <c r="B370" s="54"/>
      <c r="C370" s="47">
        <f t="shared" si="73"/>
        <v>3</v>
      </c>
      <c r="D370" s="73"/>
      <c r="E370" s="70"/>
      <c r="F370" s="70" t="s">
        <v>2922</v>
      </c>
      <c r="G370" s="73"/>
      <c r="H370" s="76" t="s">
        <v>2927</v>
      </c>
      <c r="I370" s="96" t="s">
        <v>540</v>
      </c>
      <c r="J370" s="96"/>
      <c r="K370" s="97">
        <v>0.05</v>
      </c>
      <c r="L370" s="97">
        <v>0.05</v>
      </c>
      <c r="M370" s="97">
        <v>0.05</v>
      </c>
      <c r="N370" s="97">
        <v>0.05</v>
      </c>
      <c r="O370" s="97">
        <v>0.05</v>
      </c>
      <c r="P370" s="97">
        <v>0.05</v>
      </c>
      <c r="Q370" s="76"/>
      <c r="R370" s="76" t="s">
        <v>2905</v>
      </c>
      <c r="S370" s="76" t="s">
        <v>2905</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25">
      <c r="A371" s="45"/>
      <c r="B371" s="54"/>
      <c r="C371" s="47">
        <f t="shared" si="73"/>
        <v>3</v>
      </c>
      <c r="D371" s="73"/>
      <c r="E371" s="70"/>
      <c r="F371" s="70" t="s">
        <v>2923</v>
      </c>
      <c r="G371" s="73"/>
      <c r="H371" s="76" t="s">
        <v>2928</v>
      </c>
      <c r="I371" s="96" t="s">
        <v>540</v>
      </c>
      <c r="J371" s="96"/>
      <c r="K371" s="97">
        <v>0.24859999999999999</v>
      </c>
      <c r="L371" s="97">
        <v>0.24859999999999999</v>
      </c>
      <c r="M371" s="97">
        <v>0.24859999999999999</v>
      </c>
      <c r="N371" s="97">
        <v>0.24859999999999999</v>
      </c>
      <c r="O371" s="97">
        <v>0.24859999999999999</v>
      </c>
      <c r="P371" s="97">
        <v>0.24859999999999999</v>
      </c>
      <c r="Q371" s="76"/>
      <c r="R371" s="76" t="s">
        <v>2905</v>
      </c>
      <c r="S371" s="76" t="s">
        <v>2905</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25">
      <c r="A372" s="45"/>
      <c r="B372" s="54"/>
      <c r="C372" s="47">
        <f t="shared" si="73"/>
        <v>3</v>
      </c>
      <c r="D372" s="73"/>
      <c r="E372" s="70"/>
      <c r="F372" s="70" t="s">
        <v>2924</v>
      </c>
      <c r="G372" s="73"/>
      <c r="H372" s="76" t="s">
        <v>2930</v>
      </c>
      <c r="I372" s="96" t="s">
        <v>540</v>
      </c>
      <c r="J372" s="96"/>
      <c r="K372" s="97">
        <v>0.67600000000000005</v>
      </c>
      <c r="L372" s="97">
        <v>0.67600000000000005</v>
      </c>
      <c r="M372" s="97">
        <v>0.67600000000000005</v>
      </c>
      <c r="N372" s="97">
        <v>0.67600000000000005</v>
      </c>
      <c r="O372" s="97">
        <v>0.67600000000000005</v>
      </c>
      <c r="P372" s="97">
        <v>0.67600000000000005</v>
      </c>
      <c r="Q372" s="76"/>
      <c r="R372" s="76" t="s">
        <v>2905</v>
      </c>
      <c r="S372" s="76" t="s">
        <v>2905</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25">
      <c r="A373" s="45"/>
      <c r="B373" s="54"/>
      <c r="C373" s="47">
        <f t="shared" si="73"/>
        <v>3</v>
      </c>
      <c r="D373" s="73"/>
      <c r="E373" s="70"/>
      <c r="F373" s="70" t="s">
        <v>2925</v>
      </c>
      <c r="G373" s="73"/>
      <c r="H373" s="76" t="s">
        <v>2931</v>
      </c>
      <c r="I373" s="96" t="s">
        <v>540</v>
      </c>
      <c r="J373" s="96"/>
      <c r="K373" s="97">
        <v>2.0609999999999999</v>
      </c>
      <c r="L373" s="97">
        <v>2.0609999999999999</v>
      </c>
      <c r="M373" s="97">
        <v>2.0609999999999999</v>
      </c>
      <c r="N373" s="97">
        <v>2.0609999999999999</v>
      </c>
      <c r="O373" s="97">
        <v>2.0609999999999999</v>
      </c>
      <c r="P373" s="97">
        <v>2.0609999999999999</v>
      </c>
      <c r="Q373" s="76"/>
      <c r="R373" s="76" t="s">
        <v>2905</v>
      </c>
      <c r="S373" s="76" t="s">
        <v>2905</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25">
      <c r="A374" s="45"/>
      <c r="B374" s="54"/>
      <c r="C374" s="47">
        <f t="shared" si="73"/>
        <v>3</v>
      </c>
      <c r="D374" s="73"/>
      <c r="E374" s="70"/>
      <c r="F374" s="70" t="s">
        <v>2926</v>
      </c>
      <c r="G374" s="73"/>
      <c r="H374" s="76" t="s">
        <v>2932</v>
      </c>
      <c r="I374" s="96" t="s">
        <v>540</v>
      </c>
      <c r="J374" s="96"/>
      <c r="K374" s="97">
        <v>-0.53</v>
      </c>
      <c r="L374" s="97">
        <v>-0.53</v>
      </c>
      <c r="M374" s="97">
        <v>-0.53</v>
      </c>
      <c r="N374" s="97">
        <v>-0.53</v>
      </c>
      <c r="O374" s="97">
        <v>-0.53</v>
      </c>
      <c r="P374" s="97">
        <v>-0.53</v>
      </c>
      <c r="Q374" s="76"/>
      <c r="R374" s="76" t="s">
        <v>2905</v>
      </c>
      <c r="S374" s="76" t="s">
        <v>2905</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collapsed="1" x14ac:dyDescent="0.25">
      <c r="A375" s="45"/>
      <c r="B375" s="54"/>
      <c r="C375" s="47">
        <f>INT($C$29)+1</f>
        <v>2</v>
      </c>
      <c r="D375" s="73"/>
      <c r="E375" s="70"/>
      <c r="F375" s="263" t="s">
        <v>1016</v>
      </c>
      <c r="G375" s="73"/>
      <c r="H375" s="253" t="s">
        <v>1017</v>
      </c>
      <c r="I375" s="96"/>
      <c r="J375" s="96" t="s">
        <v>557</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25">
      <c r="A376" s="45"/>
      <c r="B376" s="54"/>
      <c r="C376" s="47">
        <f>INT($C$29)+3</f>
        <v>4</v>
      </c>
      <c r="D376" s="73"/>
      <c r="E376" s="70" t="s">
        <v>1018</v>
      </c>
      <c r="F376" s="70" t="s">
        <v>1019</v>
      </c>
      <c r="G376" s="73"/>
      <c r="H376" s="76" t="s">
        <v>533</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2" x14ac:dyDescent="0.25">
      <c r="A377" s="45"/>
      <c r="B377" s="54"/>
      <c r="C377" s="47">
        <f>INT($C$29)+2</f>
        <v>3</v>
      </c>
      <c r="D377" s="73"/>
      <c r="E377" s="70"/>
      <c r="F377" s="70" t="s">
        <v>1020</v>
      </c>
      <c r="G377" s="73"/>
      <c r="H377" s="76" t="s">
        <v>2426</v>
      </c>
      <c r="I377" s="96" t="s">
        <v>633</v>
      </c>
      <c r="J377" s="96"/>
      <c r="K377" s="97">
        <v>1.84E-2</v>
      </c>
      <c r="L377" s="97">
        <v>1.84E-2</v>
      </c>
      <c r="M377" s="97">
        <v>1.84E-2</v>
      </c>
      <c r="N377" s="97">
        <v>1.84E-2</v>
      </c>
      <c r="O377" s="97">
        <v>1.84E-2</v>
      </c>
      <c r="P377" s="97">
        <v>1.84E-2</v>
      </c>
      <c r="Q377" s="76"/>
      <c r="R377" s="76" t="s">
        <v>1021</v>
      </c>
      <c r="S377" s="76" t="s">
        <v>1021</v>
      </c>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hidden="1" outlineLevel="2" x14ac:dyDescent="0.25">
      <c r="A378" s="45"/>
      <c r="B378" s="54"/>
      <c r="C378" s="47">
        <f>INT($C$29)+2</f>
        <v>3</v>
      </c>
      <c r="D378" s="73"/>
      <c r="E378" s="70"/>
      <c r="F378" s="70" t="s">
        <v>1022</v>
      </c>
      <c r="G378" s="73"/>
      <c r="H378" s="76" t="s">
        <v>2430</v>
      </c>
      <c r="I378" s="96" t="s">
        <v>540</v>
      </c>
      <c r="J378" s="96"/>
      <c r="K378" s="97">
        <v>13</v>
      </c>
      <c r="L378" s="97">
        <v>13</v>
      </c>
      <c r="M378" s="97">
        <v>13</v>
      </c>
      <c r="N378" s="97">
        <v>13</v>
      </c>
      <c r="O378" s="97">
        <v>13</v>
      </c>
      <c r="P378" s="97">
        <v>13</v>
      </c>
      <c r="Q378" s="76"/>
      <c r="R378" s="76" t="s">
        <v>1021</v>
      </c>
      <c r="S378" s="76" t="s">
        <v>1021</v>
      </c>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hidden="1" outlineLevel="2" x14ac:dyDescent="0.25">
      <c r="A379" s="45"/>
      <c r="B379" s="54"/>
      <c r="C379" s="47">
        <f>INT($C$29)+2</f>
        <v>3</v>
      </c>
      <c r="D379" s="73"/>
      <c r="E379" s="70"/>
      <c r="F379" s="70" t="s">
        <v>1023</v>
      </c>
      <c r="G379" s="73"/>
      <c r="H379" s="76" t="s">
        <v>2427</v>
      </c>
      <c r="I379" s="96" t="s">
        <v>664</v>
      </c>
      <c r="J379" s="96"/>
      <c r="K379" s="97">
        <v>7.52</v>
      </c>
      <c r="L379" s="97">
        <v>7.52</v>
      </c>
      <c r="M379" s="97">
        <v>7.52</v>
      </c>
      <c r="N379" s="97">
        <v>7.52</v>
      </c>
      <c r="O379" s="97">
        <v>7.52</v>
      </c>
      <c r="P379" s="97">
        <v>7.52</v>
      </c>
      <c r="Q379" s="76"/>
      <c r="R379" s="76" t="s">
        <v>1021</v>
      </c>
      <c r="S379" s="76" t="s">
        <v>1021</v>
      </c>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hidden="1" outlineLevel="2" x14ac:dyDescent="0.25">
      <c r="A380" s="45"/>
      <c r="B380" s="54"/>
      <c r="C380" s="47">
        <f>INT($C$29)+2</f>
        <v>3</v>
      </c>
      <c r="D380" s="73"/>
      <c r="E380" s="70"/>
      <c r="F380" s="70" t="s">
        <v>1024</v>
      </c>
      <c r="G380" s="73"/>
      <c r="H380" s="76" t="s">
        <v>2428</v>
      </c>
      <c r="I380" s="96" t="s">
        <v>540</v>
      </c>
      <c r="J380" s="96"/>
      <c r="K380" s="97">
        <v>23.7</v>
      </c>
      <c r="L380" s="97">
        <v>23.7</v>
      </c>
      <c r="M380" s="97">
        <v>23.7</v>
      </c>
      <c r="N380" s="97">
        <v>23.7</v>
      </c>
      <c r="O380" s="97">
        <v>23.7</v>
      </c>
      <c r="P380" s="97">
        <v>23.7</v>
      </c>
      <c r="Q380" s="76"/>
      <c r="R380" s="76" t="s">
        <v>1021</v>
      </c>
      <c r="S380" s="76" t="s">
        <v>1021</v>
      </c>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hidden="1" outlineLevel="2" x14ac:dyDescent="0.25">
      <c r="A381" s="45"/>
      <c r="B381" s="54"/>
      <c r="C381" s="47">
        <f>INT($C$29)+2</f>
        <v>3</v>
      </c>
      <c r="D381" s="73"/>
      <c r="E381" s="70"/>
      <c r="F381" s="70" t="s">
        <v>1025</v>
      </c>
      <c r="G381" s="73"/>
      <c r="H381" s="76" t="s">
        <v>2429</v>
      </c>
      <c r="I381" s="96" t="s">
        <v>664</v>
      </c>
      <c r="J381" s="96"/>
      <c r="K381" s="97">
        <v>3.36</v>
      </c>
      <c r="L381" s="97">
        <v>3.36</v>
      </c>
      <c r="M381" s="97">
        <v>3.36</v>
      </c>
      <c r="N381" s="97">
        <v>3.36</v>
      </c>
      <c r="O381" s="97">
        <v>3.36</v>
      </c>
      <c r="P381" s="97">
        <v>3.36</v>
      </c>
      <c r="Q381" s="76"/>
      <c r="R381" s="76" t="s">
        <v>1021</v>
      </c>
      <c r="S381" s="76" t="s">
        <v>1021</v>
      </c>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collapsed="1" x14ac:dyDescent="0.25">
      <c r="A382" s="45"/>
      <c r="B382" s="54"/>
      <c r="C382" s="47">
        <f>INT($C$29)+1</f>
        <v>2</v>
      </c>
      <c r="D382" s="73"/>
      <c r="E382" s="70"/>
      <c r="F382" s="263" t="s">
        <v>444</v>
      </c>
      <c r="G382" s="73"/>
      <c r="H382" s="253" t="s">
        <v>1026</v>
      </c>
      <c r="I382" s="96"/>
      <c r="J382" s="96" t="s">
        <v>557</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1027</v>
      </c>
      <c r="F383" s="70" t="s">
        <v>1028</v>
      </c>
      <c r="G383" s="73"/>
      <c r="H383" s="76" t="s">
        <v>533</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hidden="1" outlineLevel="2" collapsed="1" x14ac:dyDescent="0.25">
      <c r="A384" s="45"/>
      <c r="B384" s="54"/>
      <c r="C384" s="47">
        <f>INT($C$29)+3</f>
        <v>4</v>
      </c>
      <c r="D384" s="73"/>
      <c r="E384" s="70"/>
      <c r="F384" s="70" t="s">
        <v>2643</v>
      </c>
      <c r="G384" s="73"/>
      <c r="H384" s="76" t="s">
        <v>2433</v>
      </c>
      <c r="I384" s="96" t="s">
        <v>540</v>
      </c>
      <c r="J384" s="96"/>
      <c r="K384" s="97">
        <v>9.375E-2</v>
      </c>
      <c r="L384" s="97">
        <v>0.20499999999999999</v>
      </c>
      <c r="M384" s="97">
        <v>0</v>
      </c>
      <c r="N384" s="97">
        <v>0</v>
      </c>
      <c r="O384" s="97">
        <v>0</v>
      </c>
      <c r="P384" s="97">
        <v>0</v>
      </c>
      <c r="Q384" s="76"/>
      <c r="R384" s="97" t="s">
        <v>2637</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1029</v>
      </c>
      <c r="G385" s="73"/>
      <c r="H385" s="76" t="s">
        <v>1030</v>
      </c>
      <c r="I385" s="96" t="s">
        <v>540</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1031</v>
      </c>
      <c r="G386" s="73"/>
      <c r="H386" s="76" t="s">
        <v>1032</v>
      </c>
      <c r="I386" s="96" t="s">
        <v>540</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hidden="1" outlineLevel="2" x14ac:dyDescent="0.25">
      <c r="A387" s="45"/>
      <c r="B387" s="54"/>
      <c r="C387" s="47">
        <f t="shared" ref="C387:C393" si="80">INT($C$29)+2</f>
        <v>3</v>
      </c>
      <c r="D387" s="73"/>
      <c r="E387" s="70"/>
      <c r="F387" s="70" t="s">
        <v>1033</v>
      </c>
      <c r="G387" s="73"/>
      <c r="H387" s="76" t="s">
        <v>1034</v>
      </c>
      <c r="I387" s="96" t="s">
        <v>569</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hidden="1" outlineLevel="2" x14ac:dyDescent="0.25">
      <c r="A388" s="45"/>
      <c r="B388" s="54"/>
      <c r="C388" s="47">
        <f t="shared" si="80"/>
        <v>3</v>
      </c>
      <c r="D388" s="73"/>
      <c r="E388" s="70"/>
      <c r="F388" s="70" t="s">
        <v>1035</v>
      </c>
      <c r="G388" s="73"/>
      <c r="H388" s="76" t="s">
        <v>1036</v>
      </c>
      <c r="I388" s="96" t="s">
        <v>612</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498</v>
      </c>
      <c r="AE388" s="76"/>
      <c r="AF388" s="97">
        <v>1</v>
      </c>
      <c r="AG388" s="97">
        <v>1</v>
      </c>
      <c r="AH388" s="73"/>
      <c r="AI388" s="57"/>
      <c r="AJ388" s="45"/>
      <c r="AK388" s="45"/>
      <c r="AL388" s="45"/>
    </row>
    <row r="389" spans="1:38" outlineLevel="1" collapsed="1" x14ac:dyDescent="0.25">
      <c r="A389" s="45"/>
      <c r="B389" s="54"/>
      <c r="C389" s="47">
        <f>INT($C$29)+1</f>
        <v>2</v>
      </c>
      <c r="D389" s="73"/>
      <c r="E389" s="70"/>
      <c r="F389" s="263" t="s">
        <v>1037</v>
      </c>
      <c r="G389" s="73"/>
      <c r="H389" s="253" t="s">
        <v>1038</v>
      </c>
      <c r="I389" s="96"/>
      <c r="J389" s="96" t="s">
        <v>557</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1039</v>
      </c>
      <c r="F390" s="70" t="s">
        <v>1040</v>
      </c>
      <c r="G390" s="73"/>
      <c r="H390" s="76" t="s">
        <v>533</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si="80"/>
        <v>3</v>
      </c>
      <c r="D391" s="73"/>
      <c r="E391" s="70"/>
      <c r="F391" s="70" t="s">
        <v>1041</v>
      </c>
      <c r="G391" s="73"/>
      <c r="H391" s="76" t="s">
        <v>1042</v>
      </c>
      <c r="I391" s="96" t="s">
        <v>2282</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2811</v>
      </c>
      <c r="S391" s="76" t="s">
        <v>588</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hidden="1" outlineLevel="2" x14ac:dyDescent="0.25">
      <c r="A392" s="45"/>
      <c r="B392" s="54"/>
      <c r="C392" s="47">
        <f t="shared" si="80"/>
        <v>3</v>
      </c>
      <c r="D392" s="73"/>
      <c r="E392" s="70"/>
      <c r="F392" s="70" t="s">
        <v>1043</v>
      </c>
      <c r="G392" s="73"/>
      <c r="H392" s="76" t="s">
        <v>1044</v>
      </c>
      <c r="I392" s="96" t="s">
        <v>540</v>
      </c>
      <c r="J392" s="96"/>
      <c r="K392" s="97">
        <v>0.3</v>
      </c>
      <c r="L392" s="97">
        <v>0.3</v>
      </c>
      <c r="M392" s="97">
        <v>0.3</v>
      </c>
      <c r="N392" s="97">
        <v>0.3</v>
      </c>
      <c r="O392" s="97">
        <v>0.3</v>
      </c>
      <c r="P392" s="97">
        <v>0.3</v>
      </c>
      <c r="Q392" s="76"/>
      <c r="R392" s="76" t="s">
        <v>588</v>
      </c>
      <c r="S392" s="76" t="s">
        <v>588</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hidden="1" outlineLevel="2" collapsed="1" x14ac:dyDescent="0.25">
      <c r="A393" s="45"/>
      <c r="B393" s="54"/>
      <c r="C393" s="47">
        <f t="shared" si="80"/>
        <v>3</v>
      </c>
      <c r="D393" s="73"/>
      <c r="E393" s="70"/>
      <c r="F393" s="70" t="s">
        <v>1045</v>
      </c>
      <c r="G393" s="73"/>
      <c r="H393" s="76" t="s">
        <v>1046</v>
      </c>
      <c r="I393" s="96" t="s">
        <v>540</v>
      </c>
      <c r="J393" s="96"/>
      <c r="K393" s="97">
        <v>0.6</v>
      </c>
      <c r="L393" s="97">
        <v>0.6</v>
      </c>
      <c r="M393" s="97">
        <v>0.6</v>
      </c>
      <c r="N393" s="97">
        <v>0.6</v>
      </c>
      <c r="O393" s="97">
        <v>0.6</v>
      </c>
      <c r="P393" s="97">
        <v>0.6</v>
      </c>
      <c r="Q393" s="76"/>
      <c r="R393" s="76" t="s">
        <v>588</v>
      </c>
      <c r="S393" s="76" t="s">
        <v>588</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1047</v>
      </c>
      <c r="G394" s="73"/>
      <c r="H394" s="76" t="s">
        <v>1048</v>
      </c>
      <c r="I394" s="96" t="s">
        <v>540</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1049</v>
      </c>
      <c r="G395" s="73"/>
      <c r="H395" s="76" t="s">
        <v>1050</v>
      </c>
      <c r="I395" s="96" t="s">
        <v>540</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1051</v>
      </c>
      <c r="G396" s="73"/>
      <c r="H396" s="76" t="s">
        <v>1052</v>
      </c>
      <c r="I396" s="96" t="s">
        <v>540</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1053</v>
      </c>
      <c r="G397" s="73"/>
      <c r="H397" s="76" t="s">
        <v>1054</v>
      </c>
      <c r="I397" s="96" t="s">
        <v>540</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2" x14ac:dyDescent="0.25">
      <c r="A398" s="45"/>
      <c r="B398" s="54"/>
      <c r="C398" s="47">
        <f>INT($C$29)+2</f>
        <v>3</v>
      </c>
      <c r="D398" s="73"/>
      <c r="E398" s="70"/>
      <c r="F398" s="70" t="s">
        <v>1055</v>
      </c>
      <c r="G398" s="73"/>
      <c r="H398" s="76" t="s">
        <v>1056</v>
      </c>
      <c r="I398" s="96" t="s">
        <v>540</v>
      </c>
      <c r="J398" s="96"/>
      <c r="K398" s="76"/>
      <c r="L398" s="76"/>
      <c r="M398" s="97">
        <v>-40</v>
      </c>
      <c r="N398" s="97">
        <v>-40</v>
      </c>
      <c r="O398" s="97">
        <v>-40</v>
      </c>
      <c r="P398" s="97">
        <v>-40</v>
      </c>
      <c r="Q398" s="76"/>
      <c r="R398" s="76"/>
      <c r="S398" s="76" t="s">
        <v>597</v>
      </c>
      <c r="T398" s="76"/>
      <c r="U398" s="97">
        <v>-9.9499999999999993</v>
      </c>
      <c r="V398" s="97">
        <v>-9.9499999999999993</v>
      </c>
      <c r="W398" s="97">
        <v>-9.9499999999999993</v>
      </c>
      <c r="X398" s="97">
        <v>-8.9</v>
      </c>
      <c r="Y398" s="97">
        <v>-8.9</v>
      </c>
      <c r="Z398" s="97">
        <v>-8.9</v>
      </c>
      <c r="AA398" s="97">
        <v>-8.9</v>
      </c>
      <c r="AB398" s="97">
        <v>-8.9</v>
      </c>
      <c r="AC398" s="76"/>
      <c r="AD398" s="97" t="s">
        <v>1057</v>
      </c>
      <c r="AE398" s="76"/>
      <c r="AF398" s="97">
        <v>1</v>
      </c>
      <c r="AG398" s="97">
        <v>1</v>
      </c>
      <c r="AH398" s="73"/>
      <c r="AI398" s="57"/>
      <c r="AJ398" s="45"/>
      <c r="AK398" s="45"/>
      <c r="AL398" s="45"/>
    </row>
    <row r="399" spans="1:38" hidden="1" outlineLevel="2" x14ac:dyDescent="0.25">
      <c r="A399" s="45"/>
      <c r="B399" s="54"/>
      <c r="C399" s="47">
        <f>INT($C$29)+2</f>
        <v>3</v>
      </c>
      <c r="D399" s="73"/>
      <c r="E399" s="70"/>
      <c r="F399" s="70" t="s">
        <v>1058</v>
      </c>
      <c r="G399" s="73"/>
      <c r="H399" s="76" t="s">
        <v>1059</v>
      </c>
      <c r="I399" s="96" t="s">
        <v>540</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1057</v>
      </c>
      <c r="AE399" s="76"/>
      <c r="AF399" s="97">
        <v>1</v>
      </c>
      <c r="AG399" s="97">
        <v>1</v>
      </c>
      <c r="AH399" s="73"/>
      <c r="AI399" s="57"/>
      <c r="AJ399" s="45"/>
      <c r="AK399" s="45"/>
      <c r="AL399" s="45"/>
    </row>
    <row r="400" spans="1:38" hidden="1" outlineLevel="2" collapsed="1" x14ac:dyDescent="0.25">
      <c r="A400" s="45"/>
      <c r="B400" s="54"/>
      <c r="C400" s="47">
        <f>INT($C$29)+2</f>
        <v>3</v>
      </c>
      <c r="D400" s="73"/>
      <c r="E400" s="70"/>
      <c r="F400" s="70" t="s">
        <v>1060</v>
      </c>
      <c r="G400" s="73"/>
      <c r="H400" s="76" t="s">
        <v>1061</v>
      </c>
      <c r="I400" s="96" t="s">
        <v>540</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1057</v>
      </c>
      <c r="AE400" s="76"/>
      <c r="AF400" s="97">
        <v>1</v>
      </c>
      <c r="AG400" s="97">
        <v>1</v>
      </c>
      <c r="AH400" s="73"/>
      <c r="AI400" s="57"/>
      <c r="AJ400" s="45"/>
      <c r="AK400" s="45"/>
      <c r="AL400" s="45"/>
    </row>
    <row r="401" spans="1:38" hidden="1" outlineLevel="3" x14ac:dyDescent="0.25">
      <c r="A401" s="45"/>
      <c r="B401" s="54"/>
      <c r="C401" s="47">
        <f>INT($C$29)+3</f>
        <v>4</v>
      </c>
      <c r="D401" s="73"/>
      <c r="E401" s="70"/>
      <c r="F401" s="70" t="s">
        <v>1062</v>
      </c>
      <c r="G401" s="73"/>
      <c r="H401" s="76" t="s">
        <v>1063</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hidden="1" outlineLevel="2" x14ac:dyDescent="0.25">
      <c r="A402" s="45"/>
      <c r="B402" s="54"/>
      <c r="C402" s="47">
        <f t="shared" ref="C402:C416" si="83">INT($C$29)+2</f>
        <v>3</v>
      </c>
      <c r="D402" s="73"/>
      <c r="E402" s="70"/>
      <c r="F402" s="70" t="s">
        <v>1064</v>
      </c>
      <c r="G402" s="73"/>
      <c r="H402" s="76" t="s">
        <v>1065</v>
      </c>
      <c r="I402" s="96" t="s">
        <v>540</v>
      </c>
      <c r="J402" s="96"/>
      <c r="K402" s="97">
        <v>0.1</v>
      </c>
      <c r="L402" s="97">
        <v>0.1</v>
      </c>
      <c r="M402" s="97">
        <v>0.1</v>
      </c>
      <c r="N402" s="97">
        <v>0.1</v>
      </c>
      <c r="O402" s="97">
        <v>0.1</v>
      </c>
      <c r="P402" s="97">
        <v>0.1</v>
      </c>
      <c r="Q402" s="76"/>
      <c r="R402" s="76" t="s">
        <v>1066</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hidden="1" outlineLevel="2" x14ac:dyDescent="0.25">
      <c r="A403" s="45"/>
      <c r="B403" s="54"/>
      <c r="C403" s="47">
        <f t="shared" si="83"/>
        <v>3</v>
      </c>
      <c r="D403" s="73"/>
      <c r="E403" s="70"/>
      <c r="F403" s="70" t="s">
        <v>1067</v>
      </c>
      <c r="G403" s="73"/>
      <c r="H403" s="391" t="s">
        <v>2812</v>
      </c>
      <c r="I403" s="96" t="s">
        <v>540</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1068</v>
      </c>
      <c r="AE403" s="76"/>
      <c r="AF403" s="97">
        <v>1</v>
      </c>
      <c r="AG403" s="97">
        <v>1</v>
      </c>
      <c r="AH403" s="73"/>
      <c r="AI403" s="57"/>
      <c r="AJ403" s="45"/>
      <c r="AK403" s="45"/>
      <c r="AL403" s="45"/>
    </row>
    <row r="404" spans="1:38" hidden="1" outlineLevel="2" x14ac:dyDescent="0.25">
      <c r="A404" s="45"/>
      <c r="B404" s="54"/>
      <c r="C404" s="47">
        <f t="shared" si="83"/>
        <v>3</v>
      </c>
      <c r="D404" s="73"/>
      <c r="E404" s="70"/>
      <c r="F404" s="70" t="s">
        <v>1069</v>
      </c>
      <c r="G404" s="73"/>
      <c r="H404" s="76" t="s">
        <v>1070</v>
      </c>
      <c r="I404" s="96" t="s">
        <v>540</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hidden="1" outlineLevel="2" x14ac:dyDescent="0.25">
      <c r="A405" s="45"/>
      <c r="B405" s="54"/>
      <c r="C405" s="47">
        <f t="shared" si="83"/>
        <v>3</v>
      </c>
      <c r="D405" s="73"/>
      <c r="E405" s="70"/>
      <c r="F405" s="70" t="s">
        <v>1071</v>
      </c>
      <c r="G405" s="73"/>
      <c r="H405" s="76" t="s">
        <v>1072</v>
      </c>
      <c r="I405" s="96" t="s">
        <v>540</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hidden="1" outlineLevel="2" x14ac:dyDescent="0.25">
      <c r="A406" s="45"/>
      <c r="B406" s="54"/>
      <c r="C406" s="47">
        <f t="shared" si="83"/>
        <v>3</v>
      </c>
      <c r="D406" s="73"/>
      <c r="E406" s="70"/>
      <c r="F406" s="70" t="s">
        <v>1073</v>
      </c>
      <c r="G406" s="73"/>
      <c r="H406" s="76" t="s">
        <v>1074</v>
      </c>
      <c r="I406" s="96" t="s">
        <v>540</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hidden="1" outlineLevel="2" x14ac:dyDescent="0.25">
      <c r="A407" s="45"/>
      <c r="B407" s="54"/>
      <c r="C407" s="47">
        <f t="shared" si="83"/>
        <v>3</v>
      </c>
      <c r="D407" s="73"/>
      <c r="E407" s="70"/>
      <c r="F407" s="70" t="s">
        <v>1075</v>
      </c>
      <c r="G407" s="73"/>
      <c r="H407" s="76" t="s">
        <v>1076</v>
      </c>
      <c r="I407" s="96" t="s">
        <v>540</v>
      </c>
      <c r="J407" s="96"/>
      <c r="K407" s="97">
        <v>0.5</v>
      </c>
      <c r="L407" s="97">
        <v>0.5</v>
      </c>
      <c r="M407" s="97"/>
      <c r="N407" s="97"/>
      <c r="O407" s="97"/>
      <c r="P407" s="97"/>
      <c r="Q407" s="76"/>
      <c r="R407" s="76" t="s">
        <v>498</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hidden="1" outlineLevel="2" x14ac:dyDescent="0.25">
      <c r="A408" s="45"/>
      <c r="B408" s="54"/>
      <c r="C408" s="47">
        <f t="shared" si="83"/>
        <v>3</v>
      </c>
      <c r="D408" s="73"/>
      <c r="E408" s="70"/>
      <c r="F408" s="70" t="s">
        <v>1077</v>
      </c>
      <c r="G408" s="73"/>
      <c r="H408" s="76" t="s">
        <v>1078</v>
      </c>
      <c r="I408" s="96" t="s">
        <v>540</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hidden="1" outlineLevel="2" x14ac:dyDescent="0.25">
      <c r="A409" s="45"/>
      <c r="B409" s="54"/>
      <c r="C409" s="47">
        <f t="shared" si="83"/>
        <v>3</v>
      </c>
      <c r="D409" s="73"/>
      <c r="E409" s="70"/>
      <c r="F409" s="70" t="s">
        <v>1079</v>
      </c>
      <c r="G409" s="73"/>
      <c r="H409" s="76" t="s">
        <v>1080</v>
      </c>
      <c r="I409" s="96" t="s">
        <v>540</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hidden="1" outlineLevel="2" x14ac:dyDescent="0.25">
      <c r="A410" s="45"/>
      <c r="B410" s="54"/>
      <c r="C410" s="47">
        <f t="shared" si="83"/>
        <v>3</v>
      </c>
      <c r="D410" s="73"/>
      <c r="E410" s="70"/>
      <c r="F410" s="70" t="s">
        <v>1081</v>
      </c>
      <c r="G410" s="73"/>
      <c r="H410" s="76" t="s">
        <v>1082</v>
      </c>
      <c r="I410" s="96" t="s">
        <v>540</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hidden="1" outlineLevel="2" x14ac:dyDescent="0.25">
      <c r="A411" s="45"/>
      <c r="B411" s="54"/>
      <c r="C411" s="47">
        <f t="shared" si="83"/>
        <v>3</v>
      </c>
      <c r="D411" s="73"/>
      <c r="E411" s="70"/>
      <c r="F411" s="70" t="s">
        <v>1083</v>
      </c>
      <c r="G411" s="73"/>
      <c r="H411" s="76" t="s">
        <v>1084</v>
      </c>
      <c r="I411" s="96" t="s">
        <v>540</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hidden="1" outlineLevel="2" x14ac:dyDescent="0.25">
      <c r="A412" s="45"/>
      <c r="B412" s="54"/>
      <c r="C412" s="47">
        <f t="shared" si="83"/>
        <v>3</v>
      </c>
      <c r="D412" s="73"/>
      <c r="E412" s="70"/>
      <c r="F412" s="70" t="s">
        <v>2274</v>
      </c>
      <c r="G412" s="73"/>
      <c r="H412" s="76" t="s">
        <v>2279</v>
      </c>
      <c r="I412" s="96" t="s">
        <v>2282</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1068</v>
      </c>
      <c r="AE412" s="76"/>
      <c r="AF412" s="97">
        <v>1</v>
      </c>
      <c r="AG412" s="97">
        <v>1</v>
      </c>
      <c r="AH412" s="73"/>
      <c r="AI412" s="57"/>
      <c r="AJ412" s="45"/>
      <c r="AK412" s="45"/>
      <c r="AL412" s="45"/>
    </row>
    <row r="413" spans="1:38" hidden="1" outlineLevel="2" x14ac:dyDescent="0.25">
      <c r="A413" s="45"/>
      <c r="B413" s="54"/>
      <c r="C413" s="47">
        <f t="shared" si="83"/>
        <v>3</v>
      </c>
      <c r="D413" s="73"/>
      <c r="E413" s="70"/>
      <c r="F413" s="70" t="s">
        <v>2275</v>
      </c>
      <c r="G413" s="73"/>
      <c r="H413" s="76" t="s">
        <v>2283</v>
      </c>
      <c r="I413" s="96" t="s">
        <v>540</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498</v>
      </c>
      <c r="AE413" s="76"/>
      <c r="AF413" s="97">
        <v>1</v>
      </c>
      <c r="AG413" s="97">
        <v>1</v>
      </c>
      <c r="AH413" s="73"/>
      <c r="AI413" s="57"/>
      <c r="AJ413" s="45"/>
      <c r="AK413" s="45"/>
      <c r="AL413" s="45"/>
    </row>
    <row r="414" spans="1:38" hidden="1" outlineLevel="2" x14ac:dyDescent="0.25">
      <c r="A414" s="45"/>
      <c r="B414" s="54"/>
      <c r="C414" s="47">
        <f t="shared" si="83"/>
        <v>3</v>
      </c>
      <c r="D414" s="73"/>
      <c r="E414" s="70"/>
      <c r="F414" s="70" t="s">
        <v>2276</v>
      </c>
      <c r="G414" s="73"/>
      <c r="H414" s="76" t="s">
        <v>2280</v>
      </c>
      <c r="I414" s="96" t="s">
        <v>540</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498</v>
      </c>
      <c r="AE414" s="76"/>
      <c r="AF414" s="97">
        <v>1</v>
      </c>
      <c r="AG414" s="97">
        <v>1</v>
      </c>
      <c r="AH414" s="73"/>
      <c r="AI414" s="57"/>
      <c r="AJ414" s="45"/>
      <c r="AK414" s="45"/>
      <c r="AL414" s="45"/>
    </row>
    <row r="415" spans="1:38" hidden="1" outlineLevel="2" x14ac:dyDescent="0.25">
      <c r="A415" s="45"/>
      <c r="B415" s="54"/>
      <c r="C415" s="47">
        <f t="shared" si="83"/>
        <v>3</v>
      </c>
      <c r="D415" s="73"/>
      <c r="E415" s="70"/>
      <c r="F415" s="70" t="s">
        <v>2277</v>
      </c>
      <c r="G415" s="73"/>
      <c r="H415" s="76" t="s">
        <v>2284</v>
      </c>
      <c r="I415" s="96" t="s">
        <v>2285</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498</v>
      </c>
      <c r="AE415" s="76"/>
      <c r="AF415" s="97">
        <v>1</v>
      </c>
      <c r="AG415" s="97">
        <v>1</v>
      </c>
      <c r="AH415" s="73"/>
      <c r="AI415" s="57"/>
      <c r="AJ415" s="45"/>
      <c r="AK415" s="45"/>
      <c r="AL415" s="45"/>
    </row>
    <row r="416" spans="1:38" hidden="1" outlineLevel="2" x14ac:dyDescent="0.25">
      <c r="A416" s="45"/>
      <c r="B416" s="54"/>
      <c r="C416" s="47">
        <f t="shared" si="83"/>
        <v>3</v>
      </c>
      <c r="D416" s="73"/>
      <c r="E416" s="70"/>
      <c r="F416" s="70" t="s">
        <v>2278</v>
      </c>
      <c r="G416" s="73"/>
      <c r="H416" s="76" t="s">
        <v>2281</v>
      </c>
      <c r="I416" s="96" t="s">
        <v>2285</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498</v>
      </c>
      <c r="AE416" s="76"/>
      <c r="AF416" s="97">
        <v>1</v>
      </c>
      <c r="AG416" s="97">
        <v>1</v>
      </c>
      <c r="AH416" s="73"/>
      <c r="AI416" s="57"/>
      <c r="AJ416" s="45"/>
      <c r="AK416" s="45"/>
      <c r="AL416" s="45"/>
    </row>
    <row r="417" spans="1:38" outlineLevel="1" collapsed="1" x14ac:dyDescent="0.25">
      <c r="A417" s="45"/>
      <c r="B417" s="54"/>
      <c r="C417" s="47">
        <f>INT($C$29)+1</f>
        <v>2</v>
      </c>
      <c r="D417" s="73"/>
      <c r="E417" s="70"/>
      <c r="F417" s="263" t="s">
        <v>1085</v>
      </c>
      <c r="G417" s="73"/>
      <c r="H417" s="253" t="s">
        <v>1086</v>
      </c>
      <c r="I417" s="136"/>
      <c r="J417" s="136" t="s">
        <v>1087</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88">INT($C$29)+2</f>
        <v>3</v>
      </c>
      <c r="D418" s="73"/>
      <c r="E418" s="70"/>
      <c r="F418" s="70" t="s">
        <v>1088</v>
      </c>
      <c r="G418" s="73"/>
      <c r="H418" s="76" t="s">
        <v>642</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88"/>
        <v>3</v>
      </c>
      <c r="D419" s="73"/>
      <c r="E419" s="70"/>
      <c r="F419" s="70" t="s">
        <v>1089</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8"/>
        <v>3</v>
      </c>
      <c r="D420" s="73"/>
      <c r="E420" s="70"/>
      <c r="F420" s="70" t="s">
        <v>1090</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8"/>
        <v>3</v>
      </c>
      <c r="D421" s="73"/>
      <c r="E421" s="70"/>
      <c r="F421" s="70" t="s">
        <v>1091</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8"/>
        <v>3</v>
      </c>
      <c r="D422" s="73"/>
      <c r="E422" s="70"/>
      <c r="F422" s="70" t="s">
        <v>1092</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8"/>
        <v>3</v>
      </c>
      <c r="D423" s="73"/>
      <c r="E423" s="70"/>
      <c r="F423" s="70" t="s">
        <v>1093</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8"/>
        <v>3</v>
      </c>
      <c r="D424" s="73"/>
      <c r="E424" s="70"/>
      <c r="F424" s="70" t="s">
        <v>1094</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8"/>
        <v>3</v>
      </c>
      <c r="D425" s="73"/>
      <c r="E425" s="70"/>
      <c r="F425" s="70" t="s">
        <v>1095</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8"/>
        <v>3</v>
      </c>
      <c r="D426" s="73"/>
      <c r="E426" s="70"/>
      <c r="F426" s="70" t="s">
        <v>1096</v>
      </c>
      <c r="G426" s="73"/>
      <c r="H426" s="76" t="s">
        <v>642</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8"/>
        <v>3</v>
      </c>
      <c r="D427" s="73"/>
      <c r="E427" s="70"/>
      <c r="F427" s="70" t="s">
        <v>1097</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8"/>
        <v>3</v>
      </c>
      <c r="D428" s="73"/>
      <c r="E428" s="70"/>
      <c r="F428" s="70" t="s">
        <v>1098</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8"/>
        <v>3</v>
      </c>
      <c r="D429" s="73"/>
      <c r="E429" s="70"/>
      <c r="F429" s="70" t="s">
        <v>1099</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8"/>
        <v>3</v>
      </c>
      <c r="D430" s="73"/>
      <c r="E430" s="70"/>
      <c r="F430" s="70" t="s">
        <v>1100</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8"/>
        <v>3</v>
      </c>
      <c r="D431" s="73"/>
      <c r="E431" s="70"/>
      <c r="F431" s="70" t="s">
        <v>1101</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8"/>
        <v>3</v>
      </c>
      <c r="D432" s="73"/>
      <c r="E432" s="70"/>
      <c r="F432" s="70" t="s">
        <v>1102</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8"/>
        <v>3</v>
      </c>
      <c r="D433" s="73"/>
      <c r="E433" s="70"/>
      <c r="F433" s="70" t="s">
        <v>1103</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2" x14ac:dyDescent="0.25">
      <c r="A434" s="45"/>
      <c r="B434" s="54"/>
      <c r="C434" s="47">
        <f t="shared" si="88"/>
        <v>3</v>
      </c>
      <c r="D434" s="73"/>
      <c r="E434" s="70"/>
      <c r="F434" s="70" t="s">
        <v>1104</v>
      </c>
      <c r="G434" s="73"/>
      <c r="H434" s="76" t="s">
        <v>2310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hidden="1" outlineLevel="2" x14ac:dyDescent="0.25">
      <c r="A435" s="45"/>
      <c r="B435" s="54"/>
      <c r="C435" s="47">
        <f t="shared" si="88"/>
        <v>3</v>
      </c>
      <c r="D435" s="73"/>
      <c r="E435" s="70"/>
      <c r="F435" s="70" t="s">
        <v>1105</v>
      </c>
      <c r="G435" s="73"/>
      <c r="H435" s="76" t="s">
        <v>2640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2317</v>
      </c>
      <c r="AE435" s="76"/>
      <c r="AF435" s="97">
        <v>1</v>
      </c>
      <c r="AG435" s="97">
        <v>1</v>
      </c>
      <c r="AH435" s="73"/>
      <c r="AI435" s="57"/>
      <c r="AJ435" s="45"/>
      <c r="AK435" s="45"/>
      <c r="AL435" s="45"/>
    </row>
    <row r="436" spans="1:38" hidden="1" outlineLevel="2" x14ac:dyDescent="0.25">
      <c r="A436" s="45"/>
      <c r="B436" s="54"/>
      <c r="C436" s="47">
        <f t="shared" si="88"/>
        <v>3</v>
      </c>
      <c r="D436" s="73"/>
      <c r="E436" s="70"/>
      <c r="F436" s="70" t="s">
        <v>1106</v>
      </c>
      <c r="G436" s="73"/>
      <c r="H436" s="76" t="s">
        <v>2311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hidden="1" outlineLevel="2" x14ac:dyDescent="0.25">
      <c r="A437" s="45"/>
      <c r="B437" s="54"/>
      <c r="C437" s="47">
        <f t="shared" si="88"/>
        <v>3</v>
      </c>
      <c r="D437" s="73"/>
      <c r="E437" s="70"/>
      <c r="F437" s="70" t="s">
        <v>1107</v>
      </c>
      <c r="G437" s="73"/>
      <c r="H437" s="76" t="s">
        <v>2312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hidden="1" outlineLevel="2" x14ac:dyDescent="0.25">
      <c r="A438" s="45"/>
      <c r="B438" s="54"/>
      <c r="C438" s="47">
        <f t="shared" si="88"/>
        <v>3</v>
      </c>
      <c r="D438" s="73"/>
      <c r="E438" s="70"/>
      <c r="F438" s="70" t="s">
        <v>1108</v>
      </c>
      <c r="G438" s="73"/>
      <c r="H438" s="76" t="s">
        <v>2313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hidden="1" outlineLevel="2" x14ac:dyDescent="0.25">
      <c r="A439" s="45"/>
      <c r="B439" s="54"/>
      <c r="C439" s="47">
        <f t="shared" si="88"/>
        <v>3</v>
      </c>
      <c r="D439" s="73"/>
      <c r="E439" s="70"/>
      <c r="F439" s="70" t="s">
        <v>1109</v>
      </c>
      <c r="G439" s="73"/>
      <c r="H439" s="76" t="s">
        <v>2314</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hidden="1" outlineLevel="2" x14ac:dyDescent="0.25">
      <c r="A440" s="45"/>
      <c r="B440" s="54"/>
      <c r="C440" s="47">
        <f t="shared" si="88"/>
        <v>3</v>
      </c>
      <c r="D440" s="73"/>
      <c r="E440" s="70"/>
      <c r="F440" s="70" t="s">
        <v>1110</v>
      </c>
      <c r="G440" s="73"/>
      <c r="H440" s="76" t="s">
        <v>2315</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hidden="1" outlineLevel="2" collapsed="1" x14ac:dyDescent="0.25">
      <c r="A441" s="45"/>
      <c r="B441" s="54"/>
      <c r="C441" s="47">
        <f t="shared" si="88"/>
        <v>3</v>
      </c>
      <c r="D441" s="73"/>
      <c r="E441" s="70"/>
      <c r="F441" s="70" t="s">
        <v>1111</v>
      </c>
      <c r="G441" s="73"/>
      <c r="H441" s="76" t="s">
        <v>2316</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25">
      <c r="A442" s="45"/>
      <c r="B442" s="54"/>
      <c r="C442" s="47">
        <f t="shared" si="88"/>
        <v>3</v>
      </c>
      <c r="D442" s="73"/>
      <c r="E442" s="70"/>
      <c r="F442" s="70" t="s">
        <v>1112</v>
      </c>
      <c r="G442" s="73"/>
      <c r="H442" s="76" t="s">
        <v>642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8"/>
        <v>3</v>
      </c>
      <c r="D443" s="73"/>
      <c r="E443" s="70"/>
      <c r="F443" s="70" t="s">
        <v>1113</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8"/>
        <v>3</v>
      </c>
      <c r="D444" s="73"/>
      <c r="E444" s="70"/>
      <c r="F444" s="70" t="s">
        <v>1114</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8"/>
        <v>3</v>
      </c>
      <c r="D445" s="73"/>
      <c r="E445" s="70"/>
      <c r="F445" s="70" t="s">
        <v>1115</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8"/>
        <v>3</v>
      </c>
      <c r="D446" s="73"/>
      <c r="E446" s="70"/>
      <c r="F446" s="70" t="s">
        <v>1116</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8"/>
        <v>3</v>
      </c>
      <c r="D447" s="73"/>
      <c r="E447" s="70"/>
      <c r="F447" s="70" t="s">
        <v>1117</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8"/>
        <v>3</v>
      </c>
      <c r="D448" s="73"/>
      <c r="E448" s="70"/>
      <c r="F448" s="70" t="s">
        <v>1118</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8"/>
        <v>3</v>
      </c>
      <c r="D449" s="73"/>
      <c r="E449" s="70"/>
      <c r="F449" s="70" t="s">
        <v>1119</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8"/>
        <v>3</v>
      </c>
      <c r="D450" s="73"/>
      <c r="E450" s="70"/>
      <c r="F450" s="70" t="s">
        <v>1120</v>
      </c>
      <c r="G450" s="73"/>
      <c r="H450" s="76" t="s">
        <v>642</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8"/>
        <v>3</v>
      </c>
      <c r="D451" s="73"/>
      <c r="E451" s="70"/>
      <c r="F451" s="70" t="s">
        <v>1121</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8"/>
        <v>3</v>
      </c>
      <c r="D452" s="73"/>
      <c r="E452" s="70"/>
      <c r="F452" s="70" t="s">
        <v>1122</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8"/>
        <v>3</v>
      </c>
      <c r="D453" s="73"/>
      <c r="E453" s="70"/>
      <c r="F453" s="70" t="s">
        <v>1123</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8"/>
        <v>3</v>
      </c>
      <c r="D454" s="73"/>
      <c r="E454" s="70"/>
      <c r="F454" s="70" t="s">
        <v>1124</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8"/>
        <v>3</v>
      </c>
      <c r="D455" s="73"/>
      <c r="E455" s="70"/>
      <c r="F455" s="70" t="s">
        <v>1125</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8"/>
        <v>3</v>
      </c>
      <c r="D456" s="73"/>
      <c r="E456" s="70"/>
      <c r="F456" s="70" t="s">
        <v>1126</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8"/>
        <v>3</v>
      </c>
      <c r="D457" s="73"/>
      <c r="E457" s="70"/>
      <c r="F457" s="70" t="s">
        <v>1127</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8"/>
        <v>3</v>
      </c>
      <c r="D458" s="73"/>
      <c r="E458" s="70"/>
      <c r="F458" s="70" t="s">
        <v>1128</v>
      </c>
      <c r="G458" s="73"/>
      <c r="H458" s="76" t="s">
        <v>642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8"/>
        <v>3</v>
      </c>
      <c r="D459" s="73"/>
      <c r="E459" s="70"/>
      <c r="F459" s="70" t="s">
        <v>1129</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8"/>
        <v>3</v>
      </c>
      <c r="D460" s="73"/>
      <c r="E460" s="70"/>
      <c r="F460" s="70" t="s">
        <v>1130</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8"/>
        <v>3</v>
      </c>
      <c r="D461" s="73"/>
      <c r="E461" s="70"/>
      <c r="F461" s="70" t="s">
        <v>1131</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8"/>
        <v>3</v>
      </c>
      <c r="D462" s="73"/>
      <c r="E462" s="70"/>
      <c r="F462" s="70" t="s">
        <v>1132</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8"/>
        <v>3</v>
      </c>
      <c r="D463" s="73"/>
      <c r="E463" s="70"/>
      <c r="F463" s="70" t="s">
        <v>1133</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8"/>
        <v>3</v>
      </c>
      <c r="D464" s="73"/>
      <c r="E464" s="70"/>
      <c r="F464" s="70" t="s">
        <v>1134</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8"/>
        <v>3</v>
      </c>
      <c r="D465" s="73"/>
      <c r="E465" s="70"/>
      <c r="F465" s="70" t="s">
        <v>1135</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8"/>
        <v>3</v>
      </c>
      <c r="D466" s="73"/>
      <c r="E466" s="70"/>
      <c r="F466" s="70" t="s">
        <v>1136</v>
      </c>
      <c r="G466" s="73"/>
      <c r="H466" s="76" t="s">
        <v>642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8"/>
        <v>3</v>
      </c>
      <c r="D467" s="73"/>
      <c r="E467" s="70"/>
      <c r="F467" s="70" t="s">
        <v>1137</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8"/>
        <v>3</v>
      </c>
      <c r="D468" s="73"/>
      <c r="E468" s="70"/>
      <c r="F468" s="70" t="s">
        <v>1138</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8"/>
        <v>3</v>
      </c>
      <c r="D469" s="73"/>
      <c r="E469" s="70"/>
      <c r="F469" s="70" t="s">
        <v>1139</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8"/>
        <v>3</v>
      </c>
      <c r="D470" s="73"/>
      <c r="E470" s="70"/>
      <c r="F470" s="70" t="s">
        <v>1140</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8"/>
        <v>3</v>
      </c>
      <c r="D471" s="73"/>
      <c r="E471" s="70"/>
      <c r="F471" s="70" t="s">
        <v>1141</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8"/>
        <v>3</v>
      </c>
      <c r="D472" s="73"/>
      <c r="E472" s="70"/>
      <c r="F472" s="70" t="s">
        <v>1142</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8"/>
        <v>3</v>
      </c>
      <c r="D473" s="73"/>
      <c r="E473" s="70"/>
      <c r="F473" s="70" t="s">
        <v>1143</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8"/>
        <v>3</v>
      </c>
      <c r="D474" s="73"/>
      <c r="E474" s="70"/>
      <c r="F474" s="70" t="s">
        <v>1144</v>
      </c>
      <c r="G474" s="73"/>
      <c r="H474" s="76" t="s">
        <v>642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8"/>
        <v>3</v>
      </c>
      <c r="D475" s="73"/>
      <c r="E475" s="70"/>
      <c r="F475" s="70" t="s">
        <v>1145</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8"/>
        <v>3</v>
      </c>
      <c r="D476" s="73"/>
      <c r="E476" s="70"/>
      <c r="F476" s="70" t="s">
        <v>1146</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8"/>
        <v>3</v>
      </c>
      <c r="D477" s="73"/>
      <c r="E477" s="70"/>
      <c r="F477" s="70" t="s">
        <v>1147</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8"/>
        <v>3</v>
      </c>
      <c r="D478" s="73"/>
      <c r="E478" s="70"/>
      <c r="F478" s="70" t="s">
        <v>1148</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8"/>
        <v>3</v>
      </c>
      <c r="D479" s="73"/>
      <c r="E479" s="70"/>
      <c r="F479" s="70" t="s">
        <v>1149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8"/>
        <v>3</v>
      </c>
      <c r="D480" s="73"/>
      <c r="E480" s="70"/>
      <c r="F480" s="70" t="s">
        <v>1150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8"/>
        <v>3</v>
      </c>
      <c r="D481" s="73"/>
      <c r="E481" s="70"/>
      <c r="F481" s="70" t="s">
        <v>1151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2" x14ac:dyDescent="0.25">
      <c r="A482" s="45"/>
      <c r="B482" s="54"/>
      <c r="C482" s="47">
        <f t="shared" ref="C482:C545" si="92">INT($C$29)+2</f>
        <v>3</v>
      </c>
      <c r="D482" s="73"/>
      <c r="E482" s="70"/>
      <c r="F482" s="70" t="s">
        <v>1152</v>
      </c>
      <c r="G482" s="73"/>
      <c r="H482" s="76" t="s">
        <v>2218</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2636</v>
      </c>
      <c r="AE482" s="76"/>
      <c r="AF482" s="97">
        <v>1</v>
      </c>
      <c r="AG482" s="97">
        <v>1</v>
      </c>
      <c r="AH482" s="73"/>
      <c r="AI482" s="57"/>
      <c r="AJ482" s="45"/>
      <c r="AK482" s="45"/>
      <c r="AL482" s="45"/>
    </row>
    <row r="483" spans="1:38" hidden="1" outlineLevel="2" x14ac:dyDescent="0.25">
      <c r="A483" s="45"/>
      <c r="B483" s="54"/>
      <c r="C483" s="47">
        <f t="shared" si="92"/>
        <v>3</v>
      </c>
      <c r="D483" s="73"/>
      <c r="E483" s="70"/>
      <c r="F483" s="70" t="s">
        <v>1153</v>
      </c>
      <c r="G483" s="73"/>
      <c r="H483" s="76" t="s">
        <v>2646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hidden="1" outlineLevel="2" collapsed="1" x14ac:dyDescent="0.25">
      <c r="A484" s="45"/>
      <c r="B484" s="54"/>
      <c r="C484" s="47">
        <f t="shared" si="92"/>
        <v>3</v>
      </c>
      <c r="D484" s="73"/>
      <c r="E484" s="70"/>
      <c r="F484" s="70" t="s">
        <v>1154</v>
      </c>
      <c r="G484" s="73"/>
      <c r="H484" s="76" t="s">
        <v>2647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92"/>
        <v>3</v>
      </c>
      <c r="D485" s="73"/>
      <c r="E485" s="70"/>
      <c r="F485" s="70" t="s">
        <v>1155</v>
      </c>
      <c r="G485" s="73"/>
      <c r="H485" s="76" t="s">
        <v>2648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2"/>
        <v>3</v>
      </c>
      <c r="D486" s="73"/>
      <c r="E486" s="70"/>
      <c r="F486" s="70" t="s">
        <v>1156</v>
      </c>
      <c r="G486" s="73"/>
      <c r="H486" s="76" t="s">
        <v>2649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2"/>
        <v>3</v>
      </c>
      <c r="D487" s="73"/>
      <c r="E487" s="70"/>
      <c r="F487" s="70" t="s">
        <v>1157</v>
      </c>
      <c r="G487" s="73"/>
      <c r="H487" s="76" t="s">
        <v>2650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2"/>
        <v>3</v>
      </c>
      <c r="D488" s="73"/>
      <c r="E488" s="70"/>
      <c r="F488" s="70" t="s">
        <v>1158</v>
      </c>
      <c r="G488" s="73"/>
      <c r="H488" s="76" t="s">
        <v>2651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92"/>
        <v>3</v>
      </c>
      <c r="D489" s="73"/>
      <c r="E489" s="70"/>
      <c r="F489" s="70" t="s">
        <v>1159</v>
      </c>
      <c r="G489" s="73"/>
      <c r="H489" s="76" t="s">
        <v>2652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2"/>
        <v>3</v>
      </c>
      <c r="D490" s="73"/>
      <c r="E490" s="70"/>
      <c r="F490" s="70" t="s">
        <v>1160</v>
      </c>
      <c r="G490" s="73"/>
      <c r="H490" s="76" t="s">
        <v>642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2"/>
        <v>3</v>
      </c>
      <c r="D491" s="73"/>
      <c r="E491" s="70"/>
      <c r="F491" s="70" t="s">
        <v>1161</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2"/>
        <v>3</v>
      </c>
      <c r="D492" s="73"/>
      <c r="E492" s="70"/>
      <c r="F492" s="70" t="s">
        <v>1162</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2"/>
        <v>3</v>
      </c>
      <c r="D493" s="73"/>
      <c r="E493" s="70"/>
      <c r="F493" s="70" t="s">
        <v>1163</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2"/>
        <v>3</v>
      </c>
      <c r="D494" s="73"/>
      <c r="E494" s="70"/>
      <c r="F494" s="70" t="s">
        <v>1164</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2"/>
        <v>3</v>
      </c>
      <c r="D495" s="73"/>
      <c r="E495" s="70"/>
      <c r="F495" s="70" t="s">
        <v>1165</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2"/>
        <v>3</v>
      </c>
      <c r="D496" s="73"/>
      <c r="E496" s="70"/>
      <c r="F496" s="70" t="s">
        <v>1166</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2"/>
        <v>3</v>
      </c>
      <c r="D497" s="73"/>
      <c r="E497" s="70"/>
      <c r="F497" s="70" t="s">
        <v>1167</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2"/>
        <v>3</v>
      </c>
      <c r="D498" s="73"/>
      <c r="E498" s="70"/>
      <c r="F498" s="70" t="s">
        <v>1168</v>
      </c>
      <c r="G498" s="73"/>
      <c r="H498" s="76" t="s">
        <v>642</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2"/>
        <v>3</v>
      </c>
      <c r="D499" s="73"/>
      <c r="E499" s="70"/>
      <c r="F499" s="70" t="s">
        <v>1169</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2"/>
        <v>3</v>
      </c>
      <c r="D500" s="73"/>
      <c r="E500" s="70"/>
      <c r="F500" s="70" t="s">
        <v>1170</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2"/>
        <v>3</v>
      </c>
      <c r="D501" s="73"/>
      <c r="E501" s="70"/>
      <c r="F501" s="70" t="s">
        <v>1171</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2"/>
        <v>3</v>
      </c>
      <c r="D502" s="73"/>
      <c r="E502" s="70"/>
      <c r="F502" s="70" t="s">
        <v>1172</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2"/>
        <v>3</v>
      </c>
      <c r="D503" s="73"/>
      <c r="E503" s="70"/>
      <c r="F503" s="70" t="s">
        <v>1173</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2"/>
        <v>3</v>
      </c>
      <c r="D504" s="73"/>
      <c r="E504" s="70"/>
      <c r="F504" s="70" t="s">
        <v>1174</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2"/>
        <v>3</v>
      </c>
      <c r="D505" s="73"/>
      <c r="E505" s="70"/>
      <c r="F505" s="70" t="s">
        <v>1175</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2"/>
        <v>3</v>
      </c>
      <c r="D506" s="73"/>
      <c r="E506" s="70"/>
      <c r="F506" s="70" t="s">
        <v>1176</v>
      </c>
      <c r="G506" s="73"/>
      <c r="H506" s="76" t="s">
        <v>642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2"/>
        <v>3</v>
      </c>
      <c r="D507" s="73"/>
      <c r="E507" s="70"/>
      <c r="F507" s="70" t="s">
        <v>1177</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2"/>
        <v>3</v>
      </c>
      <c r="D508" s="73"/>
      <c r="E508" s="70"/>
      <c r="F508" s="70" t="s">
        <v>1178</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2"/>
        <v>3</v>
      </c>
      <c r="D509" s="73"/>
      <c r="E509" s="70"/>
      <c r="F509" s="70" t="s">
        <v>1179</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2"/>
        <v>3</v>
      </c>
      <c r="D510" s="73"/>
      <c r="E510" s="70"/>
      <c r="F510" s="70" t="s">
        <v>1180</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2"/>
        <v>3</v>
      </c>
      <c r="D511" s="73"/>
      <c r="E511" s="70"/>
      <c r="F511" s="70" t="s">
        <v>1181</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2"/>
        <v>3</v>
      </c>
      <c r="D512" s="73"/>
      <c r="E512" s="70"/>
      <c r="F512" s="70" t="s">
        <v>1182</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2"/>
        <v>3</v>
      </c>
      <c r="D513" s="73"/>
      <c r="E513" s="70"/>
      <c r="F513" s="70" t="s">
        <v>1183</v>
      </c>
      <c r="G513" s="73"/>
      <c r="H513" s="76"/>
      <c r="I513" s="96"/>
      <c r="J513" s="96"/>
      <c r="K513" s="76"/>
      <c r="L513" s="76"/>
      <c r="M513" s="76"/>
      <c r="N513" s="76"/>
      <c r="O513" s="76"/>
      <c r="P513" s="76"/>
      <c r="Q513" s="76"/>
      <c r="R513" s="76"/>
      <c r="S513" s="76"/>
      <c r="T513" s="96" t="s">
        <v>1184</v>
      </c>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2" x14ac:dyDescent="0.25">
      <c r="A514" s="45"/>
      <c r="B514" s="54"/>
      <c r="C514" s="47">
        <f t="shared" si="92"/>
        <v>3</v>
      </c>
      <c r="D514" s="73"/>
      <c r="E514" s="70"/>
      <c r="F514" s="70" t="s">
        <v>1185</v>
      </c>
      <c r="G514" s="73"/>
      <c r="H514" s="76" t="s">
        <v>1186</v>
      </c>
      <c r="I514" s="96" t="s">
        <v>540</v>
      </c>
      <c r="J514" s="96" t="s">
        <v>1187</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1188</v>
      </c>
      <c r="AE514" s="76"/>
      <c r="AF514" s="97">
        <v>1</v>
      </c>
      <c r="AG514" s="97">
        <v>1</v>
      </c>
      <c r="AH514" s="73"/>
      <c r="AI514" s="57"/>
      <c r="AJ514" s="45"/>
      <c r="AK514" s="45"/>
      <c r="AL514" s="45"/>
    </row>
    <row r="515" spans="1:38" hidden="1" outlineLevel="2" x14ac:dyDescent="0.25">
      <c r="A515" s="45"/>
      <c r="B515" s="54"/>
      <c r="C515" s="47">
        <f t="shared" si="92"/>
        <v>3</v>
      </c>
      <c r="D515" s="73"/>
      <c r="E515" s="70"/>
      <c r="F515" s="70" t="s">
        <v>1189</v>
      </c>
      <c r="G515" s="73"/>
      <c r="H515" s="76" t="s">
        <v>2653</v>
      </c>
      <c r="I515" s="96" t="s">
        <v>540</v>
      </c>
      <c r="J515" s="96" t="s">
        <v>1187</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2641</v>
      </c>
      <c r="AE515" s="76"/>
      <c r="AF515" s="97">
        <v>1</v>
      </c>
      <c r="AG515" s="97">
        <v>1</v>
      </c>
      <c r="AH515" s="73"/>
      <c r="AI515" s="57"/>
      <c r="AJ515" s="45"/>
      <c r="AK515" s="45"/>
      <c r="AL515" s="45"/>
    </row>
    <row r="516" spans="1:38" hidden="1" outlineLevel="2" x14ac:dyDescent="0.25">
      <c r="A516" s="45"/>
      <c r="B516" s="54"/>
      <c r="C516" s="47">
        <f t="shared" si="92"/>
        <v>3</v>
      </c>
      <c r="D516" s="73"/>
      <c r="E516" s="70"/>
      <c r="F516" s="70" t="s">
        <v>1190</v>
      </c>
      <c r="G516" s="73"/>
      <c r="H516" s="76" t="s">
        <v>2654</v>
      </c>
      <c r="I516" s="96" t="s">
        <v>540</v>
      </c>
      <c r="J516" s="96" t="s">
        <v>1187</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hidden="1" outlineLevel="2" x14ac:dyDescent="0.25">
      <c r="A517" s="45"/>
      <c r="B517" s="54"/>
      <c r="C517" s="47">
        <f t="shared" si="92"/>
        <v>3</v>
      </c>
      <c r="D517" s="73"/>
      <c r="E517" s="70"/>
      <c r="F517" s="70" t="s">
        <v>1191</v>
      </c>
      <c r="G517" s="73"/>
      <c r="H517" s="76" t="s">
        <v>2655</v>
      </c>
      <c r="I517" s="96" t="s">
        <v>540</v>
      </c>
      <c r="J517" s="96" t="s">
        <v>1187</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hidden="1" outlineLevel="2" collapsed="1" x14ac:dyDescent="0.25">
      <c r="A518" s="45"/>
      <c r="B518" s="54"/>
      <c r="C518" s="47">
        <f t="shared" si="92"/>
        <v>3</v>
      </c>
      <c r="D518" s="73"/>
      <c r="E518" s="70"/>
      <c r="F518" s="70" t="s">
        <v>1192</v>
      </c>
      <c r="G518" s="73"/>
      <c r="H518" s="76" t="s">
        <v>2656</v>
      </c>
      <c r="I518" s="96" t="s">
        <v>540</v>
      </c>
      <c r="J518" s="96" t="s">
        <v>1187</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25">
      <c r="A519" s="45"/>
      <c r="B519" s="54"/>
      <c r="C519" s="47">
        <f t="shared" si="92"/>
        <v>3</v>
      </c>
      <c r="D519" s="73"/>
      <c r="E519" s="70"/>
      <c r="F519" s="70" t="s">
        <v>1193</v>
      </c>
      <c r="G519" s="73"/>
      <c r="H519" s="76" t="s">
        <v>2657</v>
      </c>
      <c r="I519" s="96" t="s">
        <v>540</v>
      </c>
      <c r="J519" s="96" t="s">
        <v>1187</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25">
      <c r="A520" s="45"/>
      <c r="B520" s="54"/>
      <c r="C520" s="47">
        <f t="shared" si="92"/>
        <v>3</v>
      </c>
      <c r="D520" s="73"/>
      <c r="E520" s="70"/>
      <c r="F520" s="70" t="s">
        <v>1194</v>
      </c>
      <c r="G520" s="73"/>
      <c r="H520" s="76" t="s">
        <v>2658</v>
      </c>
      <c r="I520" s="96" t="s">
        <v>540</v>
      </c>
      <c r="J520" s="96" t="s">
        <v>1187</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25">
      <c r="A521" s="45"/>
      <c r="B521" s="54"/>
      <c r="C521" s="47">
        <f t="shared" si="92"/>
        <v>3</v>
      </c>
      <c r="D521" s="73"/>
      <c r="E521" s="70"/>
      <c r="F521" s="70" t="s">
        <v>1195</v>
      </c>
      <c r="G521" s="73"/>
      <c r="H521" s="76" t="s">
        <v>2659</v>
      </c>
      <c r="I521" s="96" t="s">
        <v>540</v>
      </c>
      <c r="J521" s="96" t="s">
        <v>1187</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hidden="1" outlineLevel="2" x14ac:dyDescent="0.25">
      <c r="A522" s="45"/>
      <c r="B522" s="54"/>
      <c r="C522" s="47">
        <f t="shared" si="92"/>
        <v>3</v>
      </c>
      <c r="D522" s="73"/>
      <c r="E522" s="70"/>
      <c r="F522" s="70" t="s">
        <v>1196</v>
      </c>
      <c r="G522" s="73"/>
      <c r="H522" s="76" t="s">
        <v>1197</v>
      </c>
      <c r="I522" s="96" t="s">
        <v>540</v>
      </c>
      <c r="J522" s="96" t="s">
        <v>1187</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hidden="1" outlineLevel="2" x14ac:dyDescent="0.25">
      <c r="A523" s="45"/>
      <c r="B523" s="54"/>
      <c r="C523" s="47">
        <f t="shared" si="92"/>
        <v>3</v>
      </c>
      <c r="D523" s="73"/>
      <c r="E523" s="70"/>
      <c r="F523" s="70" t="s">
        <v>1198</v>
      </c>
      <c r="G523" s="73"/>
      <c r="H523" s="76" t="s">
        <v>2660</v>
      </c>
      <c r="I523" s="96" t="s">
        <v>540</v>
      </c>
      <c r="J523" s="96" t="s">
        <v>1187</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hidden="1" outlineLevel="2" x14ac:dyDescent="0.25">
      <c r="A524" s="45"/>
      <c r="B524" s="54"/>
      <c r="C524" s="47">
        <f t="shared" si="92"/>
        <v>3</v>
      </c>
      <c r="D524" s="73"/>
      <c r="E524" s="70"/>
      <c r="F524" s="70" t="s">
        <v>1199</v>
      </c>
      <c r="G524" s="73"/>
      <c r="H524" s="76" t="s">
        <v>2661</v>
      </c>
      <c r="I524" s="96" t="s">
        <v>540</v>
      </c>
      <c r="J524" s="96" t="s">
        <v>1187</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hidden="1" outlineLevel="2" x14ac:dyDescent="0.25">
      <c r="A525" s="45"/>
      <c r="B525" s="54"/>
      <c r="C525" s="47">
        <f t="shared" si="92"/>
        <v>3</v>
      </c>
      <c r="D525" s="73"/>
      <c r="E525" s="70"/>
      <c r="F525" s="70" t="s">
        <v>1200</v>
      </c>
      <c r="G525" s="73"/>
      <c r="H525" s="76" t="s">
        <v>2662</v>
      </c>
      <c r="I525" s="96" t="s">
        <v>540</v>
      </c>
      <c r="J525" s="96" t="s">
        <v>1187</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hidden="1" outlineLevel="2" collapsed="1" x14ac:dyDescent="0.25">
      <c r="A526" s="45"/>
      <c r="B526" s="54"/>
      <c r="C526" s="47">
        <f t="shared" si="92"/>
        <v>3</v>
      </c>
      <c r="D526" s="73"/>
      <c r="E526" s="70"/>
      <c r="F526" s="70" t="s">
        <v>1201</v>
      </c>
      <c r="G526" s="73"/>
      <c r="H526" s="76" t="s">
        <v>2663</v>
      </c>
      <c r="I526" s="96" t="s">
        <v>540</v>
      </c>
      <c r="J526" s="96" t="s">
        <v>1187</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25">
      <c r="A527" s="45"/>
      <c r="B527" s="54"/>
      <c r="C527" s="47">
        <f t="shared" si="92"/>
        <v>3</v>
      </c>
      <c r="D527" s="73"/>
      <c r="E527" s="70"/>
      <c r="F527" s="70" t="s">
        <v>1202</v>
      </c>
      <c r="G527" s="73"/>
      <c r="H527" s="76" t="s">
        <v>2664</v>
      </c>
      <c r="I527" s="96" t="s">
        <v>540</v>
      </c>
      <c r="J527" s="96" t="s">
        <v>1187</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25">
      <c r="A528" s="45"/>
      <c r="B528" s="54"/>
      <c r="C528" s="47">
        <f t="shared" si="92"/>
        <v>3</v>
      </c>
      <c r="D528" s="73"/>
      <c r="E528" s="70"/>
      <c r="F528" s="70" t="s">
        <v>1203</v>
      </c>
      <c r="G528" s="73"/>
      <c r="H528" s="76" t="s">
        <v>2665</v>
      </c>
      <c r="I528" s="96" t="s">
        <v>540</v>
      </c>
      <c r="J528" s="96" t="s">
        <v>1187</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25">
      <c r="A529" s="45"/>
      <c r="B529" s="54"/>
      <c r="C529" s="47">
        <f t="shared" si="92"/>
        <v>3</v>
      </c>
      <c r="D529" s="73"/>
      <c r="E529" s="70"/>
      <c r="F529" s="70" t="s">
        <v>1204</v>
      </c>
      <c r="G529" s="73"/>
      <c r="H529" s="76" t="s">
        <v>2666</v>
      </c>
      <c r="I529" s="96" t="s">
        <v>540</v>
      </c>
      <c r="J529" s="96" t="s">
        <v>1187</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25">
      <c r="A530" s="45"/>
      <c r="B530" s="54"/>
      <c r="C530" s="47">
        <f t="shared" si="92"/>
        <v>3</v>
      </c>
      <c r="D530" s="73"/>
      <c r="E530" s="70"/>
      <c r="F530" s="70" t="s">
        <v>1205</v>
      </c>
      <c r="G530" s="73"/>
      <c r="H530" s="76" t="s">
        <v>642</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92"/>
        <v>3</v>
      </c>
      <c r="D531" s="73"/>
      <c r="E531" s="70"/>
      <c r="F531" s="70" t="s">
        <v>1206</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2"/>
        <v>3</v>
      </c>
      <c r="D532" s="73"/>
      <c r="E532" s="70"/>
      <c r="F532" s="70" t="s">
        <v>1207</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2"/>
        <v>3</v>
      </c>
      <c r="D533" s="73"/>
      <c r="E533" s="70"/>
      <c r="F533" s="70" t="s">
        <v>1208</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2"/>
        <v>3</v>
      </c>
      <c r="D534" s="73"/>
      <c r="E534" s="70"/>
      <c r="F534" s="70" t="s">
        <v>1209</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2"/>
        <v>3</v>
      </c>
      <c r="D535" s="73"/>
      <c r="E535" s="70"/>
      <c r="F535" s="70" t="s">
        <v>1210</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2"/>
        <v>3</v>
      </c>
      <c r="D536" s="73"/>
      <c r="E536" s="70"/>
      <c r="F536" s="70" t="s">
        <v>1211</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2"/>
        <v>3</v>
      </c>
      <c r="D537" s="73"/>
      <c r="E537" s="70"/>
      <c r="F537" s="70" t="s">
        <v>1212</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2" x14ac:dyDescent="0.25">
      <c r="A538" s="45"/>
      <c r="B538" s="54"/>
      <c r="C538" s="47">
        <f t="shared" si="92"/>
        <v>3</v>
      </c>
      <c r="D538" s="73"/>
      <c r="E538" s="70"/>
      <c r="F538" s="70" t="s">
        <v>1213</v>
      </c>
      <c r="G538" s="73"/>
      <c r="H538" s="76" t="s">
        <v>1214</v>
      </c>
      <c r="I538" s="96" t="s">
        <v>540</v>
      </c>
      <c r="J538" s="96" t="s">
        <v>1215</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1216</v>
      </c>
      <c r="AE538" s="76"/>
      <c r="AF538" s="97">
        <v>1</v>
      </c>
      <c r="AG538" s="97">
        <v>1</v>
      </c>
      <c r="AH538" s="73"/>
      <c r="AI538" s="57"/>
      <c r="AJ538" s="45"/>
      <c r="AK538" s="45"/>
      <c r="AL538" s="45"/>
    </row>
    <row r="539" spans="1:38" hidden="1" outlineLevel="2" x14ac:dyDescent="0.25">
      <c r="A539" s="45"/>
      <c r="B539" s="54"/>
      <c r="C539" s="47">
        <f t="shared" si="92"/>
        <v>3</v>
      </c>
      <c r="D539" s="73"/>
      <c r="E539" s="70"/>
      <c r="F539" s="70" t="s">
        <v>1217</v>
      </c>
      <c r="G539" s="73"/>
      <c r="H539" s="76" t="s">
        <v>2667</v>
      </c>
      <c r="I539" s="96" t="s">
        <v>540</v>
      </c>
      <c r="J539" s="96" t="s">
        <v>1215</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hidden="1" outlineLevel="2" x14ac:dyDescent="0.25">
      <c r="A540" s="45"/>
      <c r="B540" s="54"/>
      <c r="C540" s="47">
        <f t="shared" si="92"/>
        <v>3</v>
      </c>
      <c r="D540" s="73"/>
      <c r="E540" s="70"/>
      <c r="F540" s="70" t="s">
        <v>1218</v>
      </c>
      <c r="G540" s="73"/>
      <c r="H540" s="76" t="s">
        <v>2668</v>
      </c>
      <c r="I540" s="96" t="s">
        <v>540</v>
      </c>
      <c r="J540" s="96" t="s">
        <v>1215</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hidden="1" outlineLevel="2" x14ac:dyDescent="0.25">
      <c r="A541" s="45"/>
      <c r="B541" s="54"/>
      <c r="C541" s="47">
        <f t="shared" si="92"/>
        <v>3</v>
      </c>
      <c r="D541" s="73"/>
      <c r="E541" s="70"/>
      <c r="F541" s="70" t="s">
        <v>1219</v>
      </c>
      <c r="G541" s="73"/>
      <c r="H541" s="76" t="s">
        <v>2669</v>
      </c>
      <c r="I541" s="96" t="s">
        <v>540</v>
      </c>
      <c r="J541" s="96" t="s">
        <v>1215</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hidden="1" outlineLevel="2" x14ac:dyDescent="0.25">
      <c r="A542" s="45"/>
      <c r="B542" s="54"/>
      <c r="C542" s="47">
        <f t="shared" si="92"/>
        <v>3</v>
      </c>
      <c r="D542" s="73"/>
      <c r="E542" s="70"/>
      <c r="F542" s="70" t="s">
        <v>1220</v>
      </c>
      <c r="G542" s="73"/>
      <c r="H542" s="76" t="s">
        <v>2670</v>
      </c>
      <c r="I542" s="96" t="s">
        <v>540</v>
      </c>
      <c r="J542" s="96" t="s">
        <v>1215</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hidden="1" outlineLevel="2" x14ac:dyDescent="0.25">
      <c r="A543" s="45"/>
      <c r="B543" s="54"/>
      <c r="C543" s="47">
        <f t="shared" si="92"/>
        <v>3</v>
      </c>
      <c r="D543" s="73"/>
      <c r="E543" s="70"/>
      <c r="F543" s="70" t="s">
        <v>1221</v>
      </c>
      <c r="G543" s="73"/>
      <c r="H543" s="76" t="s">
        <v>2671</v>
      </c>
      <c r="I543" s="96" t="s">
        <v>540</v>
      </c>
      <c r="J543" s="96" t="s">
        <v>1215</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92"/>
        <v>3</v>
      </c>
      <c r="D544" s="73"/>
      <c r="E544" s="70"/>
      <c r="F544" s="70" t="s">
        <v>1222</v>
      </c>
      <c r="G544" s="73"/>
      <c r="H544" s="76" t="s">
        <v>2672</v>
      </c>
      <c r="I544" s="96" t="s">
        <v>540</v>
      </c>
      <c r="J544" s="96" t="s">
        <v>1215</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92"/>
        <v>3</v>
      </c>
      <c r="D545" s="73"/>
      <c r="E545" s="70"/>
      <c r="F545" s="70" t="s">
        <v>1223</v>
      </c>
      <c r="G545" s="73"/>
      <c r="H545" s="76" t="s">
        <v>2673</v>
      </c>
      <c r="I545" s="96" t="s">
        <v>540</v>
      </c>
      <c r="J545" s="96" t="s">
        <v>1215</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ref="C546:C609" si="102">INT($C$29)+2</f>
        <v>3</v>
      </c>
      <c r="D546" s="73"/>
      <c r="E546" s="70"/>
      <c r="F546" s="70" t="s">
        <v>1224</v>
      </c>
      <c r="G546" s="73"/>
      <c r="H546" s="76" t="s">
        <v>2222</v>
      </c>
      <c r="I546" s="96" t="s">
        <v>540</v>
      </c>
      <c r="J546" s="96" t="s">
        <v>1187</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2745</v>
      </c>
      <c r="AE546" s="76"/>
      <c r="AF546" s="97">
        <v>1</v>
      </c>
      <c r="AG546" s="97">
        <v>1</v>
      </c>
      <c r="AH546" s="73"/>
      <c r="AI546" s="57"/>
      <c r="AJ546" s="45"/>
      <c r="AK546" s="45"/>
      <c r="AL546" s="45"/>
    </row>
    <row r="547" spans="1:38" hidden="1" outlineLevel="2" x14ac:dyDescent="0.25">
      <c r="A547" s="45"/>
      <c r="B547" s="54"/>
      <c r="C547" s="47">
        <f t="shared" si="102"/>
        <v>3</v>
      </c>
      <c r="D547" s="73"/>
      <c r="E547" s="70"/>
      <c r="F547" s="70" t="s">
        <v>1225</v>
      </c>
      <c r="G547" s="73"/>
      <c r="H547" s="76" t="s">
        <v>2674</v>
      </c>
      <c r="I547" s="96" t="s">
        <v>540</v>
      </c>
      <c r="J547" s="96" t="s">
        <v>1187</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2774</v>
      </c>
      <c r="AE547" s="76"/>
      <c r="AF547" s="97">
        <v>1</v>
      </c>
      <c r="AG547" s="97">
        <v>1</v>
      </c>
      <c r="AH547" s="73"/>
      <c r="AI547" s="57"/>
      <c r="AJ547" s="45"/>
      <c r="AK547" s="45"/>
      <c r="AL547" s="45"/>
    </row>
    <row r="548" spans="1:38" hidden="1" outlineLevel="2" x14ac:dyDescent="0.25">
      <c r="A548" s="45"/>
      <c r="B548" s="54"/>
      <c r="C548" s="47">
        <f t="shared" si="102"/>
        <v>3</v>
      </c>
      <c r="D548" s="73"/>
      <c r="E548" s="70"/>
      <c r="F548" s="70" t="s">
        <v>1226</v>
      </c>
      <c r="G548" s="73"/>
      <c r="H548" s="76" t="s">
        <v>2675</v>
      </c>
      <c r="I548" s="96" t="s">
        <v>540</v>
      </c>
      <c r="J548" s="96" t="s">
        <v>1187</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hidden="1" outlineLevel="2" x14ac:dyDescent="0.25">
      <c r="A549" s="45"/>
      <c r="B549" s="54"/>
      <c r="C549" s="47">
        <f t="shared" si="102"/>
        <v>3</v>
      </c>
      <c r="D549" s="73"/>
      <c r="E549" s="70"/>
      <c r="F549" s="70" t="s">
        <v>1227</v>
      </c>
      <c r="G549" s="73"/>
      <c r="H549" s="76" t="s">
        <v>2676</v>
      </c>
      <c r="I549" s="96" t="s">
        <v>540</v>
      </c>
      <c r="J549" s="96" t="s">
        <v>1187</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hidden="1" outlineLevel="2" x14ac:dyDescent="0.25">
      <c r="A550" s="45"/>
      <c r="B550" s="54"/>
      <c r="C550" s="47">
        <f t="shared" si="102"/>
        <v>3</v>
      </c>
      <c r="D550" s="73"/>
      <c r="E550" s="70"/>
      <c r="F550" s="70" t="s">
        <v>1228</v>
      </c>
      <c r="G550" s="73"/>
      <c r="H550" s="76" t="s">
        <v>2677</v>
      </c>
      <c r="I550" s="96" t="s">
        <v>540</v>
      </c>
      <c r="J550" s="96" t="s">
        <v>1187</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hidden="1" outlineLevel="2" x14ac:dyDescent="0.25">
      <c r="A551" s="45"/>
      <c r="B551" s="54"/>
      <c r="C551" s="47">
        <f t="shared" si="102"/>
        <v>3</v>
      </c>
      <c r="D551" s="73"/>
      <c r="E551" s="70"/>
      <c r="F551" s="70" t="s">
        <v>1229</v>
      </c>
      <c r="G551" s="73"/>
      <c r="H551" s="76" t="s">
        <v>2678</v>
      </c>
      <c r="I551" s="96" t="s">
        <v>540</v>
      </c>
      <c r="J551" s="96" t="s">
        <v>1187</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hidden="1" outlineLevel="2" x14ac:dyDescent="0.25">
      <c r="A552" s="45"/>
      <c r="B552" s="54"/>
      <c r="C552" s="47">
        <f t="shared" si="102"/>
        <v>3</v>
      </c>
      <c r="D552" s="73"/>
      <c r="E552" s="70"/>
      <c r="F552" s="70" t="s">
        <v>1230</v>
      </c>
      <c r="G552" s="73"/>
      <c r="H552" s="76" t="s">
        <v>2679</v>
      </c>
      <c r="I552" s="96" t="s">
        <v>540</v>
      </c>
      <c r="J552" s="96" t="s">
        <v>1187</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hidden="1" outlineLevel="2" x14ac:dyDescent="0.25">
      <c r="A553" s="45"/>
      <c r="B553" s="54"/>
      <c r="C553" s="47">
        <f t="shared" si="102"/>
        <v>3</v>
      </c>
      <c r="D553" s="73"/>
      <c r="E553" s="70"/>
      <c r="F553" s="70" t="s">
        <v>1231</v>
      </c>
      <c r="G553" s="73"/>
      <c r="H553" s="76" t="s">
        <v>2680</v>
      </c>
      <c r="I553" s="96" t="s">
        <v>540</v>
      </c>
      <c r="J553" s="96" t="s">
        <v>1187</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hidden="1" outlineLevel="2" x14ac:dyDescent="0.25">
      <c r="A554" s="45"/>
      <c r="B554" s="54"/>
      <c r="C554" s="47">
        <f t="shared" si="102"/>
        <v>3</v>
      </c>
      <c r="D554" s="73"/>
      <c r="E554" s="70"/>
      <c r="F554" s="70" t="s">
        <v>1232</v>
      </c>
      <c r="G554" s="73"/>
      <c r="H554" s="76" t="s">
        <v>1233</v>
      </c>
      <c r="I554" s="96" t="s">
        <v>540</v>
      </c>
      <c r="J554" s="96" t="s">
        <v>1187</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2" x14ac:dyDescent="0.25">
      <c r="A555" s="45"/>
      <c r="B555" s="54"/>
      <c r="C555" s="47">
        <f t="shared" si="102"/>
        <v>3</v>
      </c>
      <c r="D555" s="73"/>
      <c r="E555" s="70"/>
      <c r="F555" s="70" t="s">
        <v>1234</v>
      </c>
      <c r="G555" s="73"/>
      <c r="H555" s="76" t="s">
        <v>2681</v>
      </c>
      <c r="I555" s="96" t="s">
        <v>540</v>
      </c>
      <c r="J555" s="96" t="s">
        <v>1187</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hidden="1" outlineLevel="2" collapsed="1" x14ac:dyDescent="0.25">
      <c r="A556" s="45"/>
      <c r="B556" s="54"/>
      <c r="C556" s="47">
        <f t="shared" si="102"/>
        <v>3</v>
      </c>
      <c r="D556" s="73"/>
      <c r="E556" s="70"/>
      <c r="F556" s="70" t="s">
        <v>1235</v>
      </c>
      <c r="G556" s="73"/>
      <c r="H556" s="76" t="s">
        <v>2682</v>
      </c>
      <c r="I556" s="96" t="s">
        <v>540</v>
      </c>
      <c r="J556" s="96" t="s">
        <v>1187</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25">
      <c r="A557" s="45"/>
      <c r="B557" s="54"/>
      <c r="C557" s="47">
        <f t="shared" si="102"/>
        <v>3</v>
      </c>
      <c r="D557" s="73"/>
      <c r="E557" s="70"/>
      <c r="F557" s="70" t="s">
        <v>1236</v>
      </c>
      <c r="G557" s="73"/>
      <c r="H557" s="76" t="s">
        <v>2683</v>
      </c>
      <c r="I557" s="96" t="s">
        <v>540</v>
      </c>
      <c r="J557" s="96" t="s">
        <v>1187</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25">
      <c r="A558" s="45"/>
      <c r="B558" s="54"/>
      <c r="C558" s="47">
        <f t="shared" si="102"/>
        <v>3</v>
      </c>
      <c r="D558" s="73"/>
      <c r="E558" s="70"/>
      <c r="F558" s="70" t="s">
        <v>1237</v>
      </c>
      <c r="G558" s="73"/>
      <c r="H558" s="76" t="s">
        <v>2684</v>
      </c>
      <c r="I558" s="96" t="s">
        <v>540</v>
      </c>
      <c r="J558" s="96" t="s">
        <v>1187</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25">
      <c r="A559" s="45"/>
      <c r="B559" s="54"/>
      <c r="C559" s="47">
        <f t="shared" si="102"/>
        <v>3</v>
      </c>
      <c r="D559" s="73"/>
      <c r="E559" s="70"/>
      <c r="F559" s="70" t="s">
        <v>1238</v>
      </c>
      <c r="G559" s="73"/>
      <c r="H559" s="76" t="s">
        <v>2685</v>
      </c>
      <c r="I559" s="96" t="s">
        <v>540</v>
      </c>
      <c r="J559" s="96" t="s">
        <v>1187</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25">
      <c r="A560" s="45"/>
      <c r="B560" s="54"/>
      <c r="C560" s="47">
        <f t="shared" si="102"/>
        <v>3</v>
      </c>
      <c r="D560" s="73"/>
      <c r="E560" s="70"/>
      <c r="F560" s="70" t="s">
        <v>1239</v>
      </c>
      <c r="G560" s="73"/>
      <c r="H560" s="76" t="s">
        <v>2686</v>
      </c>
      <c r="I560" s="96" t="s">
        <v>540</v>
      </c>
      <c r="J560" s="96" t="s">
        <v>1187</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25">
      <c r="A561" s="45"/>
      <c r="B561" s="54"/>
      <c r="C561" s="47">
        <f t="shared" si="102"/>
        <v>3</v>
      </c>
      <c r="D561" s="73"/>
      <c r="E561" s="70"/>
      <c r="F561" s="70" t="s">
        <v>1240</v>
      </c>
      <c r="G561" s="73"/>
      <c r="H561" s="76" t="s">
        <v>2687</v>
      </c>
      <c r="I561" s="96" t="s">
        <v>540</v>
      </c>
      <c r="J561" s="96" t="s">
        <v>1187</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hidden="1" outlineLevel="2" x14ac:dyDescent="0.25">
      <c r="A562" s="45"/>
      <c r="B562" s="54"/>
      <c r="C562" s="47">
        <f t="shared" si="102"/>
        <v>3</v>
      </c>
      <c r="D562" s="73"/>
      <c r="E562" s="70"/>
      <c r="F562" s="70" t="s">
        <v>1241</v>
      </c>
      <c r="G562" s="73"/>
      <c r="H562" s="76" t="s">
        <v>1242</v>
      </c>
      <c r="I562" s="96" t="s">
        <v>540</v>
      </c>
      <c r="J562" s="96" t="s">
        <v>1187</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hidden="1" outlineLevel="2" x14ac:dyDescent="0.25">
      <c r="A563" s="45"/>
      <c r="B563" s="54"/>
      <c r="C563" s="47">
        <f t="shared" si="102"/>
        <v>3</v>
      </c>
      <c r="D563" s="73"/>
      <c r="E563" s="70"/>
      <c r="F563" s="70" t="s">
        <v>1243</v>
      </c>
      <c r="G563" s="73"/>
      <c r="H563" s="76" t="s">
        <v>2688</v>
      </c>
      <c r="I563" s="96" t="s">
        <v>540</v>
      </c>
      <c r="J563" s="96" t="s">
        <v>1187</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hidden="1" outlineLevel="2" collapsed="1" x14ac:dyDescent="0.25">
      <c r="A564" s="45"/>
      <c r="B564" s="54"/>
      <c r="C564" s="47">
        <f t="shared" si="102"/>
        <v>3</v>
      </c>
      <c r="D564" s="73"/>
      <c r="E564" s="70"/>
      <c r="F564" s="70" t="s">
        <v>1244</v>
      </c>
      <c r="G564" s="73"/>
      <c r="H564" s="76" t="s">
        <v>2689</v>
      </c>
      <c r="I564" s="96" t="s">
        <v>540</v>
      </c>
      <c r="J564" s="96" t="s">
        <v>1187</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25">
      <c r="A565" s="45"/>
      <c r="B565" s="54"/>
      <c r="C565" s="47">
        <f t="shared" si="102"/>
        <v>3</v>
      </c>
      <c r="D565" s="73"/>
      <c r="E565" s="70"/>
      <c r="F565" s="70" t="s">
        <v>1245</v>
      </c>
      <c r="G565" s="73"/>
      <c r="H565" s="76" t="s">
        <v>2690</v>
      </c>
      <c r="I565" s="96" t="s">
        <v>540</v>
      </c>
      <c r="J565" s="96" t="s">
        <v>1187</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25">
      <c r="A566" s="45"/>
      <c r="B566" s="54"/>
      <c r="C566" s="47">
        <f t="shared" si="102"/>
        <v>3</v>
      </c>
      <c r="D566" s="73"/>
      <c r="E566" s="70"/>
      <c r="F566" s="70" t="s">
        <v>1246</v>
      </c>
      <c r="G566" s="73"/>
      <c r="H566" s="76" t="s">
        <v>2691</v>
      </c>
      <c r="I566" s="96" t="s">
        <v>540</v>
      </c>
      <c r="J566" s="96" t="s">
        <v>1187</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25">
      <c r="A567" s="45"/>
      <c r="B567" s="54"/>
      <c r="C567" s="47">
        <f t="shared" si="102"/>
        <v>3</v>
      </c>
      <c r="D567" s="73"/>
      <c r="E567" s="70"/>
      <c r="F567" s="70" t="s">
        <v>1247</v>
      </c>
      <c r="G567" s="73"/>
      <c r="H567" s="76" t="s">
        <v>2692</v>
      </c>
      <c r="I567" s="96" t="s">
        <v>540</v>
      </c>
      <c r="J567" s="96" t="s">
        <v>1187</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25">
      <c r="A568" s="45"/>
      <c r="B568" s="54"/>
      <c r="C568" s="47">
        <f t="shared" si="102"/>
        <v>3</v>
      </c>
      <c r="D568" s="73"/>
      <c r="E568" s="70"/>
      <c r="F568" s="70" t="s">
        <v>1248</v>
      </c>
      <c r="G568" s="73"/>
      <c r="H568" s="76" t="s">
        <v>2693</v>
      </c>
      <c r="I568" s="96" t="s">
        <v>540</v>
      </c>
      <c r="J568" s="96" t="s">
        <v>1187</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25">
      <c r="A569" s="45"/>
      <c r="B569" s="54"/>
      <c r="C569" s="47">
        <f t="shared" si="102"/>
        <v>3</v>
      </c>
      <c r="D569" s="73"/>
      <c r="E569" s="70"/>
      <c r="F569" s="70" t="s">
        <v>1249</v>
      </c>
      <c r="G569" s="73"/>
      <c r="H569" s="76" t="s">
        <v>2694</v>
      </c>
      <c r="I569" s="96" t="s">
        <v>540</v>
      </c>
      <c r="J569" s="96" t="s">
        <v>1187</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25">
      <c r="A570" s="45"/>
      <c r="B570" s="54"/>
      <c r="C570" s="47">
        <f t="shared" si="102"/>
        <v>3</v>
      </c>
      <c r="D570" s="73"/>
      <c r="E570" s="70"/>
      <c r="F570" s="70" t="s">
        <v>2704</v>
      </c>
      <c r="G570" s="73"/>
      <c r="H570" s="76" t="s">
        <v>642</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02"/>
        <v>3</v>
      </c>
      <c r="D571" s="73"/>
      <c r="E571" s="70"/>
      <c r="F571" s="70" t="s">
        <v>2705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2"/>
        <v>3</v>
      </c>
      <c r="D572" s="73"/>
      <c r="E572" s="70"/>
      <c r="F572" s="70" t="s">
        <v>2706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2"/>
        <v>3</v>
      </c>
      <c r="D573" s="73"/>
      <c r="E573" s="70"/>
      <c r="F573" s="70" t="s">
        <v>2707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2"/>
        <v>3</v>
      </c>
      <c r="D574" s="73"/>
      <c r="E574" s="70"/>
      <c r="F574" s="70" t="s">
        <v>2708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2"/>
        <v>3</v>
      </c>
      <c r="D575" s="73"/>
      <c r="E575" s="70"/>
      <c r="F575" s="70" t="s">
        <v>2709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2"/>
        <v>3</v>
      </c>
      <c r="D576" s="73"/>
      <c r="E576" s="70"/>
      <c r="F576" s="70" t="s">
        <v>2710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2"/>
        <v>3</v>
      </c>
      <c r="D577" s="73"/>
      <c r="E577" s="70"/>
      <c r="F577" s="70" t="s">
        <v>2711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2" x14ac:dyDescent="0.25">
      <c r="A578" s="45"/>
      <c r="B578" s="54"/>
      <c r="C578" s="47">
        <f t="shared" si="102"/>
        <v>3</v>
      </c>
      <c r="D578" s="73"/>
      <c r="E578" s="70"/>
      <c r="F578" s="70" t="s">
        <v>2712</v>
      </c>
      <c r="G578" s="73"/>
      <c r="H578" s="76" t="s">
        <v>2736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hidden="1" outlineLevel="2" collapsed="1" x14ac:dyDescent="0.25">
      <c r="A579" s="45"/>
      <c r="B579" s="54"/>
      <c r="C579" s="47">
        <f t="shared" si="102"/>
        <v>3</v>
      </c>
      <c r="D579" s="73"/>
      <c r="E579" s="70"/>
      <c r="F579" s="70" t="s">
        <v>2713</v>
      </c>
      <c r="G579" s="73"/>
      <c r="H579" s="76" t="s">
        <v>2737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102"/>
        <v>3</v>
      </c>
      <c r="D580" s="73"/>
      <c r="E580" s="70"/>
      <c r="F580" s="70" t="s">
        <v>2714</v>
      </c>
      <c r="G580" s="73"/>
      <c r="H580" s="76" t="s">
        <v>2738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2"/>
        <v>3</v>
      </c>
      <c r="D581" s="73"/>
      <c r="E581" s="70"/>
      <c r="F581" s="70" t="s">
        <v>2715</v>
      </c>
      <c r="G581" s="73"/>
      <c r="H581" s="76" t="s">
        <v>2739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2"/>
        <v>3</v>
      </c>
      <c r="D582" s="73"/>
      <c r="E582" s="70"/>
      <c r="F582" s="70" t="s">
        <v>2716</v>
      </c>
      <c r="G582" s="73"/>
      <c r="H582" s="76" t="s">
        <v>2740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2"/>
        <v>3</v>
      </c>
      <c r="D583" s="73"/>
      <c r="E583" s="70"/>
      <c r="F583" s="70" t="s">
        <v>2717</v>
      </c>
      <c r="G583" s="73"/>
      <c r="H583" s="76" t="s">
        <v>2741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2"/>
        <v>3</v>
      </c>
      <c r="D584" s="73"/>
      <c r="E584" s="70"/>
      <c r="F584" s="70" t="s">
        <v>2718</v>
      </c>
      <c r="G584" s="73"/>
      <c r="H584" s="76" t="s">
        <v>2742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2"/>
        <v>3</v>
      </c>
      <c r="D585" s="73"/>
      <c r="E585" s="70"/>
      <c r="F585" s="70" t="s">
        <v>2719</v>
      </c>
      <c r="G585" s="73"/>
      <c r="H585" s="76" t="s">
        <v>2743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2"/>
        <v>3</v>
      </c>
      <c r="D586" s="73"/>
      <c r="E586" s="70"/>
      <c r="F586" s="70" t="s">
        <v>2720</v>
      </c>
      <c r="G586" s="73"/>
      <c r="H586" s="76" t="s">
        <v>642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102"/>
        <v>3</v>
      </c>
      <c r="D587" s="73"/>
      <c r="E587" s="70"/>
      <c r="F587" s="70" t="s">
        <v>2721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2"/>
        <v>3</v>
      </c>
      <c r="D588" s="73"/>
      <c r="E588" s="70"/>
      <c r="F588" s="70" t="s">
        <v>2722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2"/>
        <v>3</v>
      </c>
      <c r="D589" s="73"/>
      <c r="E589" s="70"/>
      <c r="F589" s="70" t="s">
        <v>2723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2"/>
        <v>3</v>
      </c>
      <c r="D590" s="73"/>
      <c r="E590" s="70"/>
      <c r="F590" s="70" t="s">
        <v>2724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2"/>
        <v>3</v>
      </c>
      <c r="D591" s="73"/>
      <c r="E591" s="70"/>
      <c r="F591" s="70" t="s">
        <v>2725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2"/>
        <v>3</v>
      </c>
      <c r="D592" s="73"/>
      <c r="E592" s="70"/>
      <c r="F592" s="70" t="s">
        <v>2726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2"/>
        <v>3</v>
      </c>
      <c r="D593" s="73"/>
      <c r="E593" s="70"/>
      <c r="F593" s="70" t="s">
        <v>2727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102"/>
        <v>3</v>
      </c>
      <c r="D594" s="73"/>
      <c r="E594" s="70"/>
      <c r="F594" s="70" t="s">
        <v>2728</v>
      </c>
      <c r="G594" s="73"/>
      <c r="H594" s="76" t="s">
        <v>2825</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collapsed="1" x14ac:dyDescent="0.25">
      <c r="A595" s="45"/>
      <c r="B595" s="54"/>
      <c r="C595" s="47">
        <f t="shared" si="102"/>
        <v>3</v>
      </c>
      <c r="D595" s="73"/>
      <c r="E595" s="70"/>
      <c r="F595" s="70" t="s">
        <v>2729</v>
      </c>
      <c r="G595" s="73"/>
      <c r="H595" s="76" t="s">
        <v>2737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102"/>
        <v>3</v>
      </c>
      <c r="D596" s="73"/>
      <c r="E596" s="70"/>
      <c r="F596" s="70" t="s">
        <v>2730</v>
      </c>
      <c r="G596" s="73"/>
      <c r="H596" s="76" t="s">
        <v>2738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2"/>
        <v>3</v>
      </c>
      <c r="D597" s="73"/>
      <c r="E597" s="70"/>
      <c r="F597" s="70" t="s">
        <v>2731</v>
      </c>
      <c r="G597" s="73"/>
      <c r="H597" s="76" t="s">
        <v>2739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2"/>
        <v>3</v>
      </c>
      <c r="D598" s="73"/>
      <c r="E598" s="70"/>
      <c r="F598" s="70" t="s">
        <v>2732</v>
      </c>
      <c r="G598" s="73"/>
      <c r="H598" s="76" t="s">
        <v>2740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2"/>
        <v>3</v>
      </c>
      <c r="D599" s="73"/>
      <c r="E599" s="70"/>
      <c r="F599" s="70" t="s">
        <v>2733</v>
      </c>
      <c r="G599" s="73"/>
      <c r="H599" s="76" t="s">
        <v>2741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2"/>
        <v>3</v>
      </c>
      <c r="D600" s="73"/>
      <c r="E600" s="70"/>
      <c r="F600" s="70" t="s">
        <v>2734</v>
      </c>
      <c r="G600" s="73"/>
      <c r="H600" s="76" t="s">
        <v>2742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2"/>
        <v>3</v>
      </c>
      <c r="D601" s="73"/>
      <c r="E601" s="70"/>
      <c r="F601" s="70" t="s">
        <v>2735</v>
      </c>
      <c r="G601" s="73"/>
      <c r="H601" s="76" t="s">
        <v>2743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2" x14ac:dyDescent="0.25">
      <c r="A602" s="45"/>
      <c r="B602" s="54"/>
      <c r="C602" s="47">
        <f t="shared" si="102"/>
        <v>3</v>
      </c>
      <c r="D602" s="73"/>
      <c r="E602" s="70"/>
      <c r="F602" s="70" t="s">
        <v>2827</v>
      </c>
      <c r="G602" s="73"/>
      <c r="H602" s="76" t="s">
        <v>2826</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2816</v>
      </c>
      <c r="AE602" s="76"/>
      <c r="AF602" s="97">
        <v>1</v>
      </c>
      <c r="AG602" s="97">
        <v>1</v>
      </c>
      <c r="AH602" s="73"/>
      <c r="AI602" s="57"/>
      <c r="AJ602" s="45"/>
      <c r="AK602" s="45"/>
      <c r="AL602" s="45"/>
    </row>
    <row r="603" spans="1:38" hidden="1" outlineLevel="2" x14ac:dyDescent="0.25">
      <c r="A603" s="45"/>
      <c r="B603" s="54"/>
      <c r="C603" s="47">
        <f t="shared" si="102"/>
        <v>3</v>
      </c>
      <c r="D603" s="73"/>
      <c r="E603" s="70"/>
      <c r="F603" s="70" t="s">
        <v>2828</v>
      </c>
      <c r="G603" s="73"/>
      <c r="H603" s="76" t="s">
        <v>2737</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hidden="1" outlineLevel="2" x14ac:dyDescent="0.25">
      <c r="A604" s="45"/>
      <c r="B604" s="54"/>
      <c r="C604" s="47">
        <f t="shared" si="102"/>
        <v>3</v>
      </c>
      <c r="D604" s="73"/>
      <c r="E604" s="70"/>
      <c r="F604" s="70" t="s">
        <v>2829</v>
      </c>
      <c r="G604" s="73"/>
      <c r="H604" s="76" t="s">
        <v>2738</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hidden="1" outlineLevel="2" x14ac:dyDescent="0.25">
      <c r="A605" s="45"/>
      <c r="B605" s="54"/>
      <c r="C605" s="47">
        <f t="shared" si="102"/>
        <v>3</v>
      </c>
      <c r="D605" s="73"/>
      <c r="E605" s="70"/>
      <c r="F605" s="70" t="s">
        <v>2830</v>
      </c>
      <c r="G605" s="73"/>
      <c r="H605" s="76" t="s">
        <v>2739</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hidden="1" outlineLevel="2" x14ac:dyDescent="0.25">
      <c r="A606" s="45"/>
      <c r="B606" s="54"/>
      <c r="C606" s="47">
        <f t="shared" si="102"/>
        <v>3</v>
      </c>
      <c r="D606" s="73"/>
      <c r="E606" s="70"/>
      <c r="F606" s="70" t="s">
        <v>2831</v>
      </c>
      <c r="G606" s="73"/>
      <c r="H606" s="76" t="s">
        <v>2740</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hidden="1" outlineLevel="2" x14ac:dyDescent="0.25">
      <c r="A607" s="45"/>
      <c r="B607" s="54"/>
      <c r="C607" s="47">
        <f t="shared" si="102"/>
        <v>3</v>
      </c>
      <c r="D607" s="73"/>
      <c r="E607" s="70"/>
      <c r="F607" s="70" t="s">
        <v>2832</v>
      </c>
      <c r="G607" s="73"/>
      <c r="H607" s="76" t="s">
        <v>2741</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hidden="1" outlineLevel="2" x14ac:dyDescent="0.25">
      <c r="A608" s="45"/>
      <c r="B608" s="54"/>
      <c r="C608" s="47">
        <f t="shared" si="102"/>
        <v>3</v>
      </c>
      <c r="D608" s="73"/>
      <c r="E608" s="70"/>
      <c r="F608" s="70" t="s">
        <v>2833</v>
      </c>
      <c r="G608" s="73"/>
      <c r="H608" s="76" t="s">
        <v>2742</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hidden="1" outlineLevel="2" x14ac:dyDescent="0.25">
      <c r="A609" s="45"/>
      <c r="B609" s="54"/>
      <c r="C609" s="47">
        <f t="shared" si="102"/>
        <v>3</v>
      </c>
      <c r="D609" s="73"/>
      <c r="E609" s="70"/>
      <c r="F609" s="70" t="s">
        <v>2834</v>
      </c>
      <c r="G609" s="73"/>
      <c r="H609" s="76" t="s">
        <v>2743</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collapsed="1" x14ac:dyDescent="0.25">
      <c r="A610" s="45"/>
      <c r="B610" s="54"/>
      <c r="C610" s="47">
        <f>INT($C$29)+1</f>
        <v>2</v>
      </c>
      <c r="D610" s="73"/>
      <c r="E610" s="70"/>
      <c r="F610" s="263" t="s">
        <v>1250</v>
      </c>
      <c r="G610" s="73"/>
      <c r="H610" s="253" t="s">
        <v>1251</v>
      </c>
      <c r="I610" s="136"/>
      <c r="J610" s="136" t="s">
        <v>1087</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25">
      <c r="A611" s="45"/>
      <c r="B611" s="54"/>
      <c r="C611" s="47">
        <f t="shared" ref="C611:C682" si="127">INT($C$29)+2</f>
        <v>3</v>
      </c>
      <c r="D611" s="73"/>
      <c r="E611" s="70"/>
      <c r="F611" s="70" t="s">
        <v>1252</v>
      </c>
      <c r="G611" s="73"/>
      <c r="H611" s="76" t="s">
        <v>642</v>
      </c>
      <c r="I611" s="96" t="s">
        <v>540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127"/>
        <v>3</v>
      </c>
      <c r="D612" s="73"/>
      <c r="E612" s="70"/>
      <c r="F612" s="70" t="s">
        <v>1253</v>
      </c>
      <c r="G612" s="73"/>
      <c r="H612" s="76"/>
      <c r="I612" s="96" t="s">
        <v>540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7"/>
        <v>3</v>
      </c>
      <c r="D613" s="73"/>
      <c r="E613" s="70"/>
      <c r="F613" s="70" t="s">
        <v>1254</v>
      </c>
      <c r="G613" s="73"/>
      <c r="H613" s="76"/>
      <c r="I613" s="96" t="s">
        <v>540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2" x14ac:dyDescent="0.25">
      <c r="A614" s="45"/>
      <c r="B614" s="54"/>
      <c r="C614" s="47">
        <f t="shared" si="127"/>
        <v>3</v>
      </c>
      <c r="D614" s="73"/>
      <c r="E614" s="70"/>
      <c r="F614" s="70" t="s">
        <v>1255</v>
      </c>
      <c r="G614" s="73"/>
      <c r="H614" s="76" t="s">
        <v>1356</v>
      </c>
      <c r="I614" s="96" t="s">
        <v>540</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hidden="1" outlineLevel="2" x14ac:dyDescent="0.25">
      <c r="A615" s="45"/>
      <c r="B615" s="54"/>
      <c r="C615" s="47">
        <f t="shared" si="127"/>
        <v>3</v>
      </c>
      <c r="D615" s="73"/>
      <c r="E615" s="70"/>
      <c r="F615" s="70" t="s">
        <v>1256</v>
      </c>
      <c r="G615" s="73"/>
      <c r="H615" s="76" t="s">
        <v>1358</v>
      </c>
      <c r="I615" s="96" t="s">
        <v>540</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1359</v>
      </c>
      <c r="AE615" s="76"/>
      <c r="AF615" s="97">
        <v>1</v>
      </c>
      <c r="AG615" s="97">
        <v>1</v>
      </c>
      <c r="AH615" s="73"/>
      <c r="AI615" s="57"/>
      <c r="AJ615" s="45"/>
      <c r="AK615" s="45"/>
      <c r="AL615" s="45"/>
    </row>
    <row r="616" spans="1:38" hidden="1" outlineLevel="2" collapsed="1" x14ac:dyDescent="0.25">
      <c r="A616" s="45"/>
      <c r="B616" s="54"/>
      <c r="C616" s="47">
        <f t="shared" si="127"/>
        <v>3</v>
      </c>
      <c r="D616" s="73"/>
      <c r="E616" s="70"/>
      <c r="F616" s="70" t="s">
        <v>1257</v>
      </c>
      <c r="G616" s="73"/>
      <c r="H616" s="76" t="s">
        <v>1361</v>
      </c>
      <c r="I616" s="96" t="s">
        <v>540</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127"/>
        <v>3</v>
      </c>
      <c r="D617" s="73"/>
      <c r="E617" s="70"/>
      <c r="F617" s="70" t="s">
        <v>1258</v>
      </c>
      <c r="G617" s="73"/>
      <c r="H617" s="76" t="s">
        <v>642</v>
      </c>
      <c r="I617" s="96" t="s">
        <v>540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7"/>
        <v>3</v>
      </c>
      <c r="D618" s="73"/>
      <c r="E618" s="70"/>
      <c r="F618" s="70" t="s">
        <v>1259</v>
      </c>
      <c r="G618" s="73"/>
      <c r="H618" s="76"/>
      <c r="I618" s="96" t="s">
        <v>540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7"/>
        <v>3</v>
      </c>
      <c r="D619" s="73"/>
      <c r="E619" s="70"/>
      <c r="F619" s="70" t="s">
        <v>1260</v>
      </c>
      <c r="G619" s="73"/>
      <c r="H619" s="76"/>
      <c r="I619" s="96" t="s">
        <v>540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7"/>
        <v>3</v>
      </c>
      <c r="D620" s="73"/>
      <c r="E620" s="70"/>
      <c r="F620" s="70" t="s">
        <v>1261</v>
      </c>
      <c r="G620" s="73"/>
      <c r="H620" s="76" t="s">
        <v>642</v>
      </c>
      <c r="I620" s="96" t="s">
        <v>540</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7"/>
        <v>3</v>
      </c>
      <c r="D621" s="73"/>
      <c r="E621" s="70"/>
      <c r="F621" s="70" t="s">
        <v>1262</v>
      </c>
      <c r="G621" s="73"/>
      <c r="H621" s="76"/>
      <c r="I621" s="96" t="s">
        <v>540</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7"/>
        <v>3</v>
      </c>
      <c r="D622" s="73"/>
      <c r="E622" s="70"/>
      <c r="F622" s="70" t="s">
        <v>1263</v>
      </c>
      <c r="G622" s="73"/>
      <c r="H622" s="76"/>
      <c r="I622" s="96" t="s">
        <v>540</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7"/>
        <v>3</v>
      </c>
      <c r="D623" s="73"/>
      <c r="E623" s="70"/>
      <c r="F623" s="70" t="s">
        <v>1264</v>
      </c>
      <c r="G623" s="73"/>
      <c r="H623" s="76" t="s">
        <v>642</v>
      </c>
      <c r="I623" s="96" t="s">
        <v>540</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7"/>
        <v>3</v>
      </c>
      <c r="D624" s="73"/>
      <c r="E624" s="70"/>
      <c r="F624" s="70" t="s">
        <v>1265</v>
      </c>
      <c r="G624" s="73"/>
      <c r="H624" s="76"/>
      <c r="I624" s="96" t="s">
        <v>540</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7"/>
        <v>3</v>
      </c>
      <c r="D625" s="73"/>
      <c r="E625" s="70"/>
      <c r="F625" s="70" t="s">
        <v>1266</v>
      </c>
      <c r="G625" s="73"/>
      <c r="H625" s="76"/>
      <c r="I625" s="96" t="s">
        <v>540</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7"/>
        <v>3</v>
      </c>
      <c r="D626" s="73"/>
      <c r="E626" s="70"/>
      <c r="F626" s="70" t="s">
        <v>1267</v>
      </c>
      <c r="G626" s="73"/>
      <c r="H626" s="76" t="s">
        <v>642</v>
      </c>
      <c r="I626" s="96" t="s">
        <v>540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7"/>
        <v>3</v>
      </c>
      <c r="D627" s="73"/>
      <c r="E627" s="70"/>
      <c r="F627" s="70" t="s">
        <v>1268</v>
      </c>
      <c r="G627" s="73"/>
      <c r="H627" s="76"/>
      <c r="I627" s="96" t="s">
        <v>540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7"/>
        <v>3</v>
      </c>
      <c r="D628" s="73"/>
      <c r="E628" s="70"/>
      <c r="F628" s="70" t="s">
        <v>1269</v>
      </c>
      <c r="G628" s="73"/>
      <c r="H628" s="76"/>
      <c r="I628" s="96" t="s">
        <v>540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128">INT($C$29)+3</f>
        <v>4</v>
      </c>
      <c r="D629" s="73"/>
      <c r="E629" s="70"/>
      <c r="F629" s="70" t="s">
        <v>1270</v>
      </c>
      <c r="G629" s="73"/>
      <c r="H629" s="76" t="s">
        <v>642</v>
      </c>
      <c r="I629" s="96" t="s">
        <v>540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28"/>
        <v>4</v>
      </c>
      <c r="D630" s="73"/>
      <c r="E630" s="70"/>
      <c r="F630" s="70" t="s">
        <v>1271</v>
      </c>
      <c r="G630" s="73"/>
      <c r="H630" s="76"/>
      <c r="I630" s="96" t="s">
        <v>540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8"/>
        <v>4</v>
      </c>
      <c r="D631" s="73"/>
      <c r="E631" s="70"/>
      <c r="F631" s="70" t="s">
        <v>1272</v>
      </c>
      <c r="G631" s="73"/>
      <c r="H631" s="76"/>
      <c r="I631" s="96" t="s">
        <v>540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8"/>
        <v>4</v>
      </c>
      <c r="D632" s="73"/>
      <c r="E632" s="70"/>
      <c r="F632" s="70" t="s">
        <v>1273</v>
      </c>
      <c r="G632" s="73"/>
      <c r="H632" s="76" t="s">
        <v>642</v>
      </c>
      <c r="I632" s="96" t="s">
        <v>540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8"/>
        <v>4</v>
      </c>
      <c r="D633" s="73"/>
      <c r="E633" s="70"/>
      <c r="F633" s="70" t="s">
        <v>1274</v>
      </c>
      <c r="G633" s="73"/>
      <c r="H633" s="76"/>
      <c r="I633" s="96" t="s">
        <v>540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8"/>
        <v>4</v>
      </c>
      <c r="D634" s="73"/>
      <c r="E634" s="70"/>
      <c r="F634" s="70" t="s">
        <v>1275</v>
      </c>
      <c r="G634" s="73"/>
      <c r="H634" s="76"/>
      <c r="I634" s="96" t="s">
        <v>540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2" x14ac:dyDescent="0.25">
      <c r="A635" s="45"/>
      <c r="B635" s="54"/>
      <c r="C635" s="47">
        <f t="shared" si="127"/>
        <v>3</v>
      </c>
      <c r="D635" s="73"/>
      <c r="E635" s="70"/>
      <c r="F635" s="70" t="s">
        <v>1276</v>
      </c>
      <c r="G635" s="73"/>
      <c r="H635" s="76" t="s">
        <v>1277</v>
      </c>
      <c r="I635" s="96" t="s">
        <v>540</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1278</v>
      </c>
      <c r="AE635" s="76"/>
      <c r="AF635" s="97">
        <v>1</v>
      </c>
      <c r="AG635" s="97">
        <v>1</v>
      </c>
      <c r="AH635" s="73"/>
      <c r="AI635" s="57"/>
      <c r="AJ635" s="45"/>
      <c r="AK635" s="45"/>
      <c r="AL635" s="45"/>
    </row>
    <row r="636" spans="1:38" hidden="1" outlineLevel="2" x14ac:dyDescent="0.25">
      <c r="A636" s="45"/>
      <c r="B636" s="54"/>
      <c r="C636" s="47">
        <f t="shared" si="127"/>
        <v>3</v>
      </c>
      <c r="D636" s="73"/>
      <c r="E636" s="70"/>
      <c r="F636" s="70" t="s">
        <v>1279</v>
      </c>
      <c r="G636" s="73"/>
      <c r="H636" s="76" t="s">
        <v>2695</v>
      </c>
      <c r="I636" s="96" t="s">
        <v>540</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2633</v>
      </c>
      <c r="AE636" s="76"/>
      <c r="AF636" s="97">
        <v>1</v>
      </c>
      <c r="AG636" s="97">
        <v>1</v>
      </c>
      <c r="AH636" s="73"/>
      <c r="AI636" s="57"/>
      <c r="AJ636" s="45"/>
      <c r="AK636" s="45"/>
      <c r="AL636" s="45"/>
    </row>
    <row r="637" spans="1:38" hidden="1" outlineLevel="2" x14ac:dyDescent="0.25">
      <c r="A637" s="45"/>
      <c r="B637" s="54"/>
      <c r="C637" s="47">
        <f t="shared" si="127"/>
        <v>3</v>
      </c>
      <c r="D637" s="73"/>
      <c r="E637" s="70"/>
      <c r="F637" s="70" t="s">
        <v>1280</v>
      </c>
      <c r="G637" s="73"/>
      <c r="H637" s="76" t="s">
        <v>2696</v>
      </c>
      <c r="I637" s="96" t="s">
        <v>540</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hidden="1" outlineLevel="2" x14ac:dyDescent="0.25">
      <c r="A638" s="45"/>
      <c r="B638" s="54"/>
      <c r="C638" s="47">
        <f t="shared" si="127"/>
        <v>3</v>
      </c>
      <c r="D638" s="73"/>
      <c r="E638" s="70"/>
      <c r="F638" s="70" t="s">
        <v>1281</v>
      </c>
      <c r="G638" s="73"/>
      <c r="H638" s="76" t="s">
        <v>1282</v>
      </c>
      <c r="I638" s="96" t="s">
        <v>540</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1278</v>
      </c>
      <c r="AE638" s="76"/>
      <c r="AF638" s="97">
        <v>1</v>
      </c>
      <c r="AG638" s="97">
        <v>1</v>
      </c>
      <c r="AH638" s="73"/>
      <c r="AI638" s="57"/>
      <c r="AJ638" s="45"/>
      <c r="AK638" s="45"/>
      <c r="AL638" s="45"/>
    </row>
    <row r="639" spans="1:38" hidden="1" outlineLevel="2" x14ac:dyDescent="0.25">
      <c r="A639" s="45"/>
      <c r="B639" s="54"/>
      <c r="C639" s="47">
        <f t="shared" si="127"/>
        <v>3</v>
      </c>
      <c r="D639" s="73"/>
      <c r="E639" s="70"/>
      <c r="F639" s="70" t="s">
        <v>1283</v>
      </c>
      <c r="G639" s="73"/>
      <c r="H639" s="76" t="s">
        <v>2697</v>
      </c>
      <c r="I639" s="96" t="s">
        <v>540</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hidden="1" outlineLevel="2" x14ac:dyDescent="0.25">
      <c r="A640" s="45"/>
      <c r="B640" s="54"/>
      <c r="C640" s="47">
        <f t="shared" si="127"/>
        <v>3</v>
      </c>
      <c r="D640" s="73"/>
      <c r="E640" s="70"/>
      <c r="F640" s="70" t="s">
        <v>1284</v>
      </c>
      <c r="G640" s="73"/>
      <c r="H640" s="76" t="s">
        <v>2698</v>
      </c>
      <c r="I640" s="96" t="s">
        <v>540</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hidden="1" outlineLevel="2" x14ac:dyDescent="0.25">
      <c r="A641" s="45"/>
      <c r="B641" s="54"/>
      <c r="C641" s="47">
        <f t="shared" si="127"/>
        <v>3</v>
      </c>
      <c r="D641" s="73"/>
      <c r="E641" s="70"/>
      <c r="F641" s="70" t="s">
        <v>1285</v>
      </c>
      <c r="G641" s="73"/>
      <c r="H641" s="76" t="s">
        <v>1286</v>
      </c>
      <c r="I641" s="96"/>
      <c r="J641" s="96" t="s">
        <v>1215</v>
      </c>
      <c r="K641" s="97">
        <v>1.1499999999999999</v>
      </c>
      <c r="L641" s="97">
        <v>1.1499999999999999</v>
      </c>
      <c r="M641" s="97">
        <v>1.1499999999999999</v>
      </c>
      <c r="N641" s="97">
        <v>1.1499999999999999</v>
      </c>
      <c r="O641" s="97">
        <v>1.1499999999999999</v>
      </c>
      <c r="P641" s="97">
        <v>1.1499999999999999</v>
      </c>
      <c r="Q641" s="76"/>
      <c r="R641" s="76" t="s">
        <v>550</v>
      </c>
      <c r="S641" s="76" t="s">
        <v>550</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hidden="1" outlineLevel="2" x14ac:dyDescent="0.25">
      <c r="A642" s="45"/>
      <c r="B642" s="54"/>
      <c r="C642" s="47">
        <f t="shared" si="127"/>
        <v>3</v>
      </c>
      <c r="D642" s="73"/>
      <c r="E642" s="70"/>
      <c r="F642" s="70" t="s">
        <v>1287</v>
      </c>
      <c r="G642" s="73"/>
      <c r="H642" s="76" t="s">
        <v>2699</v>
      </c>
      <c r="I642" s="96"/>
      <c r="J642" s="96" t="s">
        <v>1215</v>
      </c>
      <c r="K642" s="97">
        <v>1</v>
      </c>
      <c r="L642" s="97">
        <v>1</v>
      </c>
      <c r="M642" s="97">
        <v>1</v>
      </c>
      <c r="N642" s="97">
        <v>1</v>
      </c>
      <c r="O642" s="97">
        <v>1</v>
      </c>
      <c r="P642" s="97">
        <v>1</v>
      </c>
      <c r="Q642" s="76"/>
      <c r="R642" s="76" t="s">
        <v>550</v>
      </c>
      <c r="S642" s="76" t="s">
        <v>550</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hidden="1" outlineLevel="2" x14ac:dyDescent="0.25">
      <c r="A643" s="45"/>
      <c r="B643" s="54"/>
      <c r="C643" s="47">
        <f t="shared" si="127"/>
        <v>3</v>
      </c>
      <c r="D643" s="73"/>
      <c r="E643" s="70"/>
      <c r="F643" s="70" t="s">
        <v>1288</v>
      </c>
      <c r="G643" s="73"/>
      <c r="H643" s="76" t="s">
        <v>2700</v>
      </c>
      <c r="I643" s="96"/>
      <c r="J643" s="96" t="s">
        <v>1215</v>
      </c>
      <c r="K643" s="97">
        <v>1</v>
      </c>
      <c r="L643" s="97">
        <v>1</v>
      </c>
      <c r="M643" s="97">
        <v>1</v>
      </c>
      <c r="N643" s="97">
        <v>1</v>
      </c>
      <c r="O643" s="97">
        <v>1</v>
      </c>
      <c r="P643" s="97">
        <v>1</v>
      </c>
      <c r="Q643" s="76"/>
      <c r="R643" s="76" t="s">
        <v>550</v>
      </c>
      <c r="S643" s="76" t="s">
        <v>550</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hidden="1" outlineLevel="2" x14ac:dyDescent="0.25">
      <c r="A644" s="45"/>
      <c r="B644" s="54"/>
      <c r="C644" s="47">
        <f t="shared" si="127"/>
        <v>3</v>
      </c>
      <c r="D644" s="73"/>
      <c r="E644" s="70"/>
      <c r="F644" s="70" t="s">
        <v>1289</v>
      </c>
      <c r="G644" s="73"/>
      <c r="H644" s="76" t="s">
        <v>3039</v>
      </c>
      <c r="I644" s="96"/>
      <c r="J644" s="96" t="s">
        <v>1215</v>
      </c>
      <c r="K644" s="97">
        <v>1.4</v>
      </c>
      <c r="L644" s="97">
        <v>1.4</v>
      </c>
      <c r="M644" s="97">
        <v>1.4</v>
      </c>
      <c r="N644" s="97">
        <v>1.4</v>
      </c>
      <c r="O644" s="97">
        <v>1.4</v>
      </c>
      <c r="P644" s="97">
        <v>1.4</v>
      </c>
      <c r="Q644" s="76"/>
      <c r="R644" s="76" t="s">
        <v>550</v>
      </c>
      <c r="S644" s="76" t="s">
        <v>550</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hidden="1" outlineLevel="2" x14ac:dyDescent="0.25">
      <c r="A645" s="45"/>
      <c r="B645" s="54"/>
      <c r="C645" s="47">
        <f t="shared" si="127"/>
        <v>3</v>
      </c>
      <c r="D645" s="73"/>
      <c r="E645" s="70"/>
      <c r="F645" s="70" t="s">
        <v>1290</v>
      </c>
      <c r="G645" s="73"/>
      <c r="H645" s="76" t="s">
        <v>3040</v>
      </c>
      <c r="I645" s="96"/>
      <c r="J645" s="96" t="s">
        <v>1215</v>
      </c>
      <c r="K645" s="97">
        <v>1</v>
      </c>
      <c r="L645" s="97">
        <v>1</v>
      </c>
      <c r="M645" s="97">
        <v>1</v>
      </c>
      <c r="N645" s="97">
        <v>1</v>
      </c>
      <c r="O645" s="97">
        <v>1</v>
      </c>
      <c r="P645" s="97">
        <v>1</v>
      </c>
      <c r="Q645" s="76"/>
      <c r="R645" s="76" t="s">
        <v>550</v>
      </c>
      <c r="S645" s="76" t="s">
        <v>550</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hidden="1" outlineLevel="2" x14ac:dyDescent="0.25">
      <c r="A646" s="45"/>
      <c r="B646" s="54"/>
      <c r="C646" s="47">
        <f t="shared" si="127"/>
        <v>3</v>
      </c>
      <c r="D646" s="73"/>
      <c r="E646" s="70"/>
      <c r="F646" s="70" t="s">
        <v>1291</v>
      </c>
      <c r="G646" s="73"/>
      <c r="H646" s="76" t="s">
        <v>3041</v>
      </c>
      <c r="I646" s="96"/>
      <c r="J646" s="96" t="s">
        <v>1215</v>
      </c>
      <c r="K646" s="97">
        <v>1.2</v>
      </c>
      <c r="L646" s="97">
        <v>1.2</v>
      </c>
      <c r="M646" s="97">
        <v>1.2</v>
      </c>
      <c r="N646" s="97">
        <v>1.2</v>
      </c>
      <c r="O646" s="97">
        <v>1.2</v>
      </c>
      <c r="P646" s="97">
        <v>1.2</v>
      </c>
      <c r="Q646" s="76"/>
      <c r="R646" s="76" t="s">
        <v>550</v>
      </c>
      <c r="S646" s="76" t="s">
        <v>550</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hidden="1" outlineLevel="2" x14ac:dyDescent="0.25">
      <c r="A647" s="45"/>
      <c r="B647" s="54"/>
      <c r="C647" s="47">
        <f t="shared" si="127"/>
        <v>3</v>
      </c>
      <c r="D647" s="73"/>
      <c r="E647" s="70"/>
      <c r="F647" s="70" t="s">
        <v>1292</v>
      </c>
      <c r="G647" s="73"/>
      <c r="H647" s="76" t="s">
        <v>1293</v>
      </c>
      <c r="I647" s="96" t="s">
        <v>540</v>
      </c>
      <c r="J647" s="96" t="s">
        <v>1187</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hidden="1" outlineLevel="2" x14ac:dyDescent="0.25">
      <c r="A648" s="45"/>
      <c r="B648" s="54"/>
      <c r="C648" s="47">
        <f t="shared" si="127"/>
        <v>3</v>
      </c>
      <c r="D648" s="73"/>
      <c r="E648" s="70"/>
      <c r="F648" s="70" t="s">
        <v>1294</v>
      </c>
      <c r="G648" s="73"/>
      <c r="H648" s="76" t="s">
        <v>1295</v>
      </c>
      <c r="I648" s="96" t="s">
        <v>540</v>
      </c>
      <c r="J648" s="96" t="s">
        <v>1187</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hidden="1" outlineLevel="2" x14ac:dyDescent="0.25">
      <c r="A649" s="45"/>
      <c r="B649" s="54"/>
      <c r="C649" s="47">
        <f t="shared" si="127"/>
        <v>3</v>
      </c>
      <c r="D649" s="73"/>
      <c r="E649" s="70"/>
      <c r="F649" s="70" t="s">
        <v>1296</v>
      </c>
      <c r="G649" s="73"/>
      <c r="H649" s="76" t="s">
        <v>1297</v>
      </c>
      <c r="I649" s="96" t="s">
        <v>540</v>
      </c>
      <c r="J649" s="96" t="s">
        <v>1187</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hidden="1" outlineLevel="2" x14ac:dyDescent="0.25">
      <c r="A650" s="45"/>
      <c r="B650" s="54"/>
      <c r="C650" s="47">
        <f t="shared" si="127"/>
        <v>3</v>
      </c>
      <c r="D650" s="73"/>
      <c r="E650" s="70"/>
      <c r="F650" s="70" t="s">
        <v>1298</v>
      </c>
      <c r="G650" s="73"/>
      <c r="H650" s="76" t="s">
        <v>1299</v>
      </c>
      <c r="I650" s="96" t="s">
        <v>540</v>
      </c>
      <c r="J650" s="96" t="s">
        <v>1187</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hidden="1" outlineLevel="2" x14ac:dyDescent="0.25">
      <c r="A651" s="45"/>
      <c r="B651" s="54"/>
      <c r="C651" s="47">
        <f t="shared" si="127"/>
        <v>3</v>
      </c>
      <c r="D651" s="73"/>
      <c r="E651" s="70"/>
      <c r="F651" s="70" t="s">
        <v>1300</v>
      </c>
      <c r="G651" s="73"/>
      <c r="H651" s="76" t="s">
        <v>1301</v>
      </c>
      <c r="I651" s="96" t="s">
        <v>540</v>
      </c>
      <c r="J651" s="96" t="s">
        <v>1187</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1302</v>
      </c>
      <c r="AE651" s="76"/>
      <c r="AF651" s="97">
        <v>1</v>
      </c>
      <c r="AG651" s="97">
        <v>1</v>
      </c>
      <c r="AH651" s="73"/>
      <c r="AI651" s="57"/>
      <c r="AJ651" s="45"/>
      <c r="AK651" s="45"/>
      <c r="AL651" s="45"/>
    </row>
    <row r="652" spans="1:38" hidden="1" outlineLevel="2" collapsed="1" x14ac:dyDescent="0.25">
      <c r="A652" s="45"/>
      <c r="B652" s="54"/>
      <c r="C652" s="47">
        <f t="shared" si="127"/>
        <v>3</v>
      </c>
      <c r="D652" s="73"/>
      <c r="E652" s="70"/>
      <c r="F652" s="70" t="s">
        <v>1303</v>
      </c>
      <c r="G652" s="73"/>
      <c r="H652" s="76" t="s">
        <v>1304</v>
      </c>
      <c r="I652" s="96" t="s">
        <v>540</v>
      </c>
      <c r="J652" s="96" t="s">
        <v>1187</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25">
      <c r="A653" s="45"/>
      <c r="B653" s="54"/>
      <c r="C653" s="47">
        <f t="shared" si="127"/>
        <v>3</v>
      </c>
      <c r="D653" s="73"/>
      <c r="E653" s="70"/>
      <c r="F653" s="70" t="s">
        <v>1305</v>
      </c>
      <c r="G653" s="73"/>
      <c r="H653" s="76" t="s">
        <v>642</v>
      </c>
      <c r="I653" s="96" t="s">
        <v>540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7"/>
        <v>3</v>
      </c>
      <c r="D654" s="73"/>
      <c r="E654" s="70"/>
      <c r="F654" s="70" t="s">
        <v>1306</v>
      </c>
      <c r="G654" s="73"/>
      <c r="H654" s="76"/>
      <c r="I654" s="96" t="s">
        <v>540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7"/>
        <v>3</v>
      </c>
      <c r="D655" s="73"/>
      <c r="E655" s="70"/>
      <c r="F655" s="70" t="s">
        <v>1307</v>
      </c>
      <c r="G655" s="73"/>
      <c r="H655" s="76"/>
      <c r="I655" s="96" t="s">
        <v>540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2" x14ac:dyDescent="0.25">
      <c r="A656" s="45"/>
      <c r="B656" s="54"/>
      <c r="C656" s="47">
        <f t="shared" si="127"/>
        <v>3</v>
      </c>
      <c r="D656" s="73"/>
      <c r="E656" s="70"/>
      <c r="F656" s="70" t="s">
        <v>1308</v>
      </c>
      <c r="G656" s="73"/>
      <c r="H656" s="76" t="s">
        <v>1309</v>
      </c>
      <c r="I656" s="96"/>
      <c r="J656" s="96" t="s">
        <v>1215</v>
      </c>
      <c r="K656" s="97">
        <f>5.1/5</f>
        <v>1.02</v>
      </c>
      <c r="L656" s="97">
        <f>5.1/5</f>
        <v>1.02</v>
      </c>
      <c r="M656" s="97">
        <v>1</v>
      </c>
      <c r="N656" s="97">
        <v>1</v>
      </c>
      <c r="O656" s="97">
        <v>1</v>
      </c>
      <c r="P656" s="97">
        <v>1</v>
      </c>
      <c r="Q656" s="76"/>
      <c r="R656" s="76" t="s">
        <v>1310</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hidden="1" outlineLevel="2" x14ac:dyDescent="0.25">
      <c r="A657" s="45"/>
      <c r="B657" s="54"/>
      <c r="C657" s="47">
        <f t="shared" si="127"/>
        <v>3</v>
      </c>
      <c r="D657" s="73"/>
      <c r="E657" s="70"/>
      <c r="F657" s="70" t="s">
        <v>1311</v>
      </c>
      <c r="G657" s="73"/>
      <c r="H657" s="76" t="s">
        <v>1312</v>
      </c>
      <c r="I657" s="96"/>
      <c r="J657" s="96" t="s">
        <v>1215</v>
      </c>
      <c r="K657" s="97">
        <f>4.9/5</f>
        <v>0.98000000000000009</v>
      </c>
      <c r="L657" s="97">
        <f>4.9/5</f>
        <v>0.98000000000000009</v>
      </c>
      <c r="M657" s="97">
        <v>1</v>
      </c>
      <c r="N657" s="97">
        <v>1</v>
      </c>
      <c r="O657" s="97">
        <v>1</v>
      </c>
      <c r="P657" s="97">
        <v>1</v>
      </c>
      <c r="Q657" s="76"/>
      <c r="R657" s="76" t="s">
        <v>1313</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hidden="1" outlineLevel="2" x14ac:dyDescent="0.25">
      <c r="A658" s="45"/>
      <c r="B658" s="54"/>
      <c r="C658" s="47">
        <f t="shared" si="127"/>
        <v>3</v>
      </c>
      <c r="D658" s="73"/>
      <c r="E658" s="70"/>
      <c r="F658" s="70" t="s">
        <v>1314</v>
      </c>
      <c r="G658" s="73"/>
      <c r="H658" s="76" t="s">
        <v>2397</v>
      </c>
      <c r="I658" s="96"/>
      <c r="J658" s="96" t="s">
        <v>1215</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hidden="1" outlineLevel="2" x14ac:dyDescent="0.25">
      <c r="A659" s="45"/>
      <c r="B659" s="54"/>
      <c r="C659" s="47">
        <f t="shared" si="127"/>
        <v>3</v>
      </c>
      <c r="D659" s="73"/>
      <c r="E659" s="70"/>
      <c r="F659" s="70" t="s">
        <v>1315</v>
      </c>
      <c r="G659" s="73"/>
      <c r="H659" s="76" t="s">
        <v>1316</v>
      </c>
      <c r="I659" s="96" t="s">
        <v>540</v>
      </c>
      <c r="J659" s="96" t="s">
        <v>1187</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2224</v>
      </c>
      <c r="AE659" s="76"/>
      <c r="AF659" s="97">
        <v>1</v>
      </c>
      <c r="AG659" s="97">
        <v>1</v>
      </c>
      <c r="AH659" s="73"/>
      <c r="AI659" s="57"/>
      <c r="AJ659" s="45"/>
      <c r="AK659" s="45"/>
      <c r="AL659" s="45"/>
    </row>
    <row r="660" spans="1:38" hidden="1" outlineLevel="2" x14ac:dyDescent="0.25">
      <c r="A660" s="45"/>
      <c r="B660" s="54"/>
      <c r="C660" s="47">
        <f t="shared" si="127"/>
        <v>3</v>
      </c>
      <c r="D660" s="73"/>
      <c r="E660" s="70"/>
      <c r="F660" s="70" t="s">
        <v>1317</v>
      </c>
      <c r="G660" s="73"/>
      <c r="H660" s="76" t="s">
        <v>1318</v>
      </c>
      <c r="I660" s="96" t="s">
        <v>540</v>
      </c>
      <c r="J660" s="96" t="s">
        <v>1187</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hidden="1" outlineLevel="2" x14ac:dyDescent="0.25">
      <c r="A661" s="45"/>
      <c r="B661" s="54"/>
      <c r="C661" s="47">
        <f t="shared" si="127"/>
        <v>3</v>
      </c>
      <c r="D661" s="73"/>
      <c r="E661" s="70"/>
      <c r="F661" s="70" t="s">
        <v>1319</v>
      </c>
      <c r="G661" s="73"/>
      <c r="H661" s="76" t="s">
        <v>1320</v>
      </c>
      <c r="I661" s="96" t="s">
        <v>540</v>
      </c>
      <c r="J661" s="96" t="s">
        <v>1187</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hidden="1" outlineLevel="2" x14ac:dyDescent="0.25">
      <c r="A662" s="45"/>
      <c r="B662" s="54"/>
      <c r="C662" s="47">
        <f t="shared" si="127"/>
        <v>3</v>
      </c>
      <c r="D662" s="73"/>
      <c r="E662" s="70"/>
      <c r="F662" s="70" t="s">
        <v>1321</v>
      </c>
      <c r="G662" s="73"/>
      <c r="H662" s="76" t="s">
        <v>1322</v>
      </c>
      <c r="I662" s="96" t="s">
        <v>540</v>
      </c>
      <c r="J662" s="96" t="s">
        <v>1187</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2224</v>
      </c>
      <c r="AE662" s="76"/>
      <c r="AF662" s="97">
        <v>1</v>
      </c>
      <c r="AG662" s="97">
        <v>1</v>
      </c>
      <c r="AH662" s="73"/>
      <c r="AI662" s="57"/>
      <c r="AJ662" s="45"/>
      <c r="AK662" s="45"/>
      <c r="AL662" s="45"/>
    </row>
    <row r="663" spans="1:38" hidden="1" outlineLevel="2" x14ac:dyDescent="0.25">
      <c r="A663" s="45"/>
      <c r="B663" s="54"/>
      <c r="C663" s="47">
        <f t="shared" si="127"/>
        <v>3</v>
      </c>
      <c r="D663" s="73"/>
      <c r="E663" s="70"/>
      <c r="F663" s="70" t="s">
        <v>1323</v>
      </c>
      <c r="G663" s="73"/>
      <c r="H663" s="76" t="s">
        <v>1324</v>
      </c>
      <c r="I663" s="96" t="s">
        <v>540</v>
      </c>
      <c r="J663" s="96" t="s">
        <v>1187</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1325</v>
      </c>
      <c r="AE663" s="76"/>
      <c r="AF663" s="97">
        <v>1</v>
      </c>
      <c r="AG663" s="97">
        <v>1</v>
      </c>
      <c r="AH663" s="73"/>
      <c r="AI663" s="57"/>
      <c r="AJ663" s="45"/>
      <c r="AK663" s="45"/>
      <c r="AL663" s="45"/>
    </row>
    <row r="664" spans="1:38" hidden="1" outlineLevel="2" x14ac:dyDescent="0.25">
      <c r="A664" s="45"/>
      <c r="B664" s="54"/>
      <c r="C664" s="47">
        <f t="shared" si="127"/>
        <v>3</v>
      </c>
      <c r="D664" s="73"/>
      <c r="E664" s="70"/>
      <c r="F664" s="70" t="s">
        <v>1326</v>
      </c>
      <c r="G664" s="73"/>
      <c r="H664" s="76" t="s">
        <v>1327</v>
      </c>
      <c r="I664" s="96" t="s">
        <v>540</v>
      </c>
      <c r="J664" s="96" t="s">
        <v>1187</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hidden="1" outlineLevel="2" x14ac:dyDescent="0.25">
      <c r="A665" s="45"/>
      <c r="B665" s="54"/>
      <c r="C665" s="47">
        <f t="shared" si="127"/>
        <v>3</v>
      </c>
      <c r="D665" s="73"/>
      <c r="E665" s="70"/>
      <c r="F665" s="70" t="s">
        <v>1328</v>
      </c>
      <c r="G665" s="73"/>
      <c r="H665" s="76" t="s">
        <v>1329</v>
      </c>
      <c r="I665" s="96" t="s">
        <v>540</v>
      </c>
      <c r="J665" s="96" t="s">
        <v>1187</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hidden="1" outlineLevel="2" x14ac:dyDescent="0.25">
      <c r="A666" s="45"/>
      <c r="B666" s="54"/>
      <c r="C666" s="47">
        <f t="shared" si="127"/>
        <v>3</v>
      </c>
      <c r="D666" s="73"/>
      <c r="E666" s="70"/>
      <c r="F666" s="70" t="s">
        <v>1330</v>
      </c>
      <c r="G666" s="73"/>
      <c r="H666" s="76" t="s">
        <v>1331</v>
      </c>
      <c r="I666" s="96" t="s">
        <v>540</v>
      </c>
      <c r="J666" s="96" t="s">
        <v>1187</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1332</v>
      </c>
      <c r="AE666" s="76"/>
      <c r="AF666" s="97">
        <v>1</v>
      </c>
      <c r="AG666" s="97">
        <v>1</v>
      </c>
      <c r="AH666" s="73"/>
      <c r="AI666" s="57"/>
      <c r="AJ666" s="45"/>
      <c r="AK666" s="45"/>
      <c r="AL666" s="45"/>
    </row>
    <row r="667" spans="1:38" hidden="1" outlineLevel="2" collapsed="1" x14ac:dyDescent="0.25">
      <c r="A667" s="45"/>
      <c r="B667" s="54"/>
      <c r="C667" s="47">
        <f t="shared" si="127"/>
        <v>3</v>
      </c>
      <c r="D667" s="73"/>
      <c r="E667" s="70"/>
      <c r="F667" s="70" t="s">
        <v>1333</v>
      </c>
      <c r="G667" s="73"/>
      <c r="H667" s="76" t="s">
        <v>1334</v>
      </c>
      <c r="I667" s="96" t="s">
        <v>540</v>
      </c>
      <c r="J667" s="96" t="s">
        <v>1187</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25">
      <c r="A668" s="45"/>
      <c r="B668" s="54"/>
      <c r="C668" s="47">
        <f t="shared" si="127"/>
        <v>3</v>
      </c>
      <c r="D668" s="73"/>
      <c r="E668" s="70"/>
      <c r="F668" s="70" t="s">
        <v>1335</v>
      </c>
      <c r="G668" s="73"/>
      <c r="H668" s="76" t="s">
        <v>642</v>
      </c>
      <c r="I668" s="96" t="s">
        <v>540</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27"/>
        <v>3</v>
      </c>
      <c r="D669" s="73"/>
      <c r="E669" s="70"/>
      <c r="F669" s="70" t="s">
        <v>1336</v>
      </c>
      <c r="G669" s="73"/>
      <c r="H669" s="76"/>
      <c r="I669" s="96" t="s">
        <v>540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7"/>
        <v>3</v>
      </c>
      <c r="D670" s="73"/>
      <c r="E670" s="70"/>
      <c r="F670" s="70" t="s">
        <v>1337</v>
      </c>
      <c r="G670" s="73"/>
      <c r="H670" s="76"/>
      <c r="I670" s="96" t="s">
        <v>540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2" x14ac:dyDescent="0.25">
      <c r="A671" s="45"/>
      <c r="B671" s="54"/>
      <c r="C671" s="47">
        <f t="shared" si="127"/>
        <v>3</v>
      </c>
      <c r="D671" s="73"/>
      <c r="E671" s="70"/>
      <c r="F671" s="70" t="s">
        <v>1338</v>
      </c>
      <c r="G671" s="73"/>
      <c r="H671" s="76" t="s">
        <v>1339</v>
      </c>
      <c r="I671" s="96" t="s">
        <v>540</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1340</v>
      </c>
      <c r="AE671" s="76"/>
      <c r="AF671" s="97">
        <v>1</v>
      </c>
      <c r="AG671" s="97">
        <v>1</v>
      </c>
      <c r="AH671" s="73"/>
      <c r="AI671" s="57"/>
      <c r="AJ671" s="45"/>
      <c r="AK671" s="45"/>
      <c r="AL671" s="45"/>
    </row>
    <row r="672" spans="1:38" hidden="1" outlineLevel="2" x14ac:dyDescent="0.25">
      <c r="A672" s="45"/>
      <c r="B672" s="54"/>
      <c r="C672" s="47">
        <f t="shared" si="127"/>
        <v>3</v>
      </c>
      <c r="D672" s="73"/>
      <c r="E672" s="70"/>
      <c r="F672" s="70" t="s">
        <v>1341</v>
      </c>
      <c r="G672" s="73"/>
      <c r="H672" s="76" t="s">
        <v>1342</v>
      </c>
      <c r="I672" s="96" t="s">
        <v>540</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1343</v>
      </c>
      <c r="AE672" s="76"/>
      <c r="AF672" s="97">
        <v>1</v>
      </c>
      <c r="AG672" s="97">
        <v>1</v>
      </c>
      <c r="AH672" s="73"/>
      <c r="AI672" s="57"/>
      <c r="AJ672" s="45"/>
      <c r="AK672" s="45"/>
      <c r="AL672" s="45"/>
    </row>
    <row r="673" spans="1:38" hidden="1" outlineLevel="2" x14ac:dyDescent="0.25">
      <c r="A673" s="45"/>
      <c r="B673" s="54"/>
      <c r="C673" s="47">
        <f t="shared" si="127"/>
        <v>3</v>
      </c>
      <c r="D673" s="73"/>
      <c r="E673" s="70"/>
      <c r="F673" s="70" t="s">
        <v>1344</v>
      </c>
      <c r="G673" s="73"/>
      <c r="H673" s="76" t="s">
        <v>1345</v>
      </c>
      <c r="I673" s="96" t="s">
        <v>540</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hidden="1" outlineLevel="2" x14ac:dyDescent="0.25">
      <c r="A674" s="45"/>
      <c r="B674" s="54"/>
      <c r="C674" s="47">
        <f t="shared" si="127"/>
        <v>3</v>
      </c>
      <c r="D674" s="73"/>
      <c r="E674" s="70"/>
      <c r="F674" s="70" t="s">
        <v>1346</v>
      </c>
      <c r="G674" s="73"/>
      <c r="H674" s="76" t="s">
        <v>1347</v>
      </c>
      <c r="I674" s="96" t="s">
        <v>540</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hidden="1" outlineLevel="2" x14ac:dyDescent="0.25">
      <c r="A675" s="45"/>
      <c r="B675" s="54"/>
      <c r="C675" s="47">
        <f t="shared" si="127"/>
        <v>3</v>
      </c>
      <c r="D675" s="73"/>
      <c r="E675" s="70"/>
      <c r="F675" s="70" t="s">
        <v>1348</v>
      </c>
      <c r="G675" s="73"/>
      <c r="H675" s="76" t="s">
        <v>1349</v>
      </c>
      <c r="I675" s="96" t="s">
        <v>540</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hidden="1" outlineLevel="2" x14ac:dyDescent="0.25">
      <c r="A676" s="45"/>
      <c r="B676" s="54"/>
      <c r="C676" s="47">
        <f t="shared" si="127"/>
        <v>3</v>
      </c>
      <c r="D676" s="73"/>
      <c r="E676" s="70"/>
      <c r="F676" s="70" t="s">
        <v>1350</v>
      </c>
      <c r="G676" s="73"/>
      <c r="H676" s="76" t="s">
        <v>1351</v>
      </c>
      <c r="I676" s="96" t="s">
        <v>540</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hidden="1" outlineLevel="2" x14ac:dyDescent="0.25">
      <c r="A677" s="45"/>
      <c r="B677" s="54"/>
      <c r="C677" s="47">
        <f t="shared" si="127"/>
        <v>3</v>
      </c>
      <c r="D677" s="73"/>
      <c r="E677" s="70"/>
      <c r="F677" s="70" t="s">
        <v>1352</v>
      </c>
      <c r="G677" s="73"/>
      <c r="H677" s="76" t="s">
        <v>3027</v>
      </c>
      <c r="I677" s="96" t="s">
        <v>540</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3028</v>
      </c>
      <c r="AE677" s="76"/>
      <c r="AF677" s="97">
        <v>1</v>
      </c>
      <c r="AG677" s="97">
        <v>1</v>
      </c>
      <c r="AH677" s="73"/>
      <c r="AI677" s="57"/>
      <c r="AJ677" s="45"/>
      <c r="AK677" s="45"/>
      <c r="AL677" s="45"/>
    </row>
    <row r="678" spans="1:38" hidden="1" outlineLevel="2" x14ac:dyDescent="0.25">
      <c r="A678" s="45"/>
      <c r="B678" s="54"/>
      <c r="C678" s="47">
        <f t="shared" si="127"/>
        <v>3</v>
      </c>
      <c r="D678" s="73"/>
      <c r="E678" s="70"/>
      <c r="F678" s="70" t="s">
        <v>1353</v>
      </c>
      <c r="G678" s="73"/>
      <c r="H678" s="76" t="s">
        <v>3029</v>
      </c>
      <c r="I678" s="96" t="s">
        <v>540</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hidden="1" outlineLevel="2" collapsed="1" x14ac:dyDescent="0.25">
      <c r="A679" s="45"/>
      <c r="B679" s="54"/>
      <c r="C679" s="47">
        <f t="shared" si="127"/>
        <v>3</v>
      </c>
      <c r="D679" s="73"/>
      <c r="E679" s="70"/>
      <c r="F679" s="70" t="s">
        <v>1354</v>
      </c>
      <c r="G679" s="73"/>
      <c r="H679" s="76" t="s">
        <v>3030</v>
      </c>
      <c r="I679" s="96" t="s">
        <v>540</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127"/>
        <v>3</v>
      </c>
      <c r="D680" s="73"/>
      <c r="E680" s="70"/>
      <c r="F680" s="70" t="s">
        <v>1355</v>
      </c>
      <c r="G680" s="73"/>
      <c r="H680" s="76" t="s">
        <v>642</v>
      </c>
      <c r="I680" s="96" t="s">
        <v>540</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27"/>
        <v>3</v>
      </c>
      <c r="D681" s="73"/>
      <c r="E681" s="70"/>
      <c r="F681" s="70" t="s">
        <v>1357</v>
      </c>
      <c r="G681" s="73"/>
      <c r="H681" s="76"/>
      <c r="I681" s="96" t="s">
        <v>540</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7"/>
        <v>3</v>
      </c>
      <c r="D682" s="73"/>
      <c r="E682" s="70"/>
      <c r="F682" s="70" t="s">
        <v>1360</v>
      </c>
      <c r="G682" s="73"/>
      <c r="H682" s="76"/>
      <c r="I682" s="96" t="s">
        <v>540</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collapsed="1" x14ac:dyDescent="0.25">
      <c r="A683" s="45"/>
      <c r="B683" s="54"/>
      <c r="C683" s="47">
        <f>INT($C$29)+1</f>
        <v>2</v>
      </c>
      <c r="D683" s="73"/>
      <c r="E683" s="70"/>
      <c r="F683" s="263" t="s">
        <v>1362</v>
      </c>
      <c r="G683" s="73"/>
      <c r="H683" s="253" t="s">
        <v>1363</v>
      </c>
      <c r="I683" s="136"/>
      <c r="J683" s="136" t="s">
        <v>1087</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149">INT($C$29)+3</f>
        <v>4</v>
      </c>
      <c r="D684" s="73"/>
      <c r="E684" s="70"/>
      <c r="F684" s="70" t="s">
        <v>1364</v>
      </c>
      <c r="G684" s="73"/>
      <c r="H684" s="76" t="s">
        <v>642</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49"/>
        <v>4</v>
      </c>
      <c r="D685" s="73"/>
      <c r="E685" s="70"/>
      <c r="F685" s="70" t="s">
        <v>1365</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49"/>
        <v>4</v>
      </c>
      <c r="D686" s="73"/>
      <c r="E686" s="70"/>
      <c r="F686" s="70" t="s">
        <v>1366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9"/>
        <v>4</v>
      </c>
      <c r="D687" s="73"/>
      <c r="E687" s="70"/>
      <c r="F687" s="70" t="s">
        <v>1367</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9"/>
        <v>4</v>
      </c>
      <c r="D688" s="73"/>
      <c r="E688" s="70"/>
      <c r="F688" s="70" t="s">
        <v>1368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9"/>
        <v>4</v>
      </c>
      <c r="D689" s="73"/>
      <c r="E689" s="70"/>
      <c r="F689" s="70" t="s">
        <v>1369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9"/>
        <v>4</v>
      </c>
      <c r="D690" s="73"/>
      <c r="E690" s="70"/>
      <c r="F690" s="70" t="s">
        <v>1370</v>
      </c>
      <c r="G690" s="73"/>
      <c r="H690" s="76" t="s">
        <v>642</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49"/>
        <v>4</v>
      </c>
      <c r="D691" s="73"/>
      <c r="E691" s="70"/>
      <c r="F691" s="70" t="s">
        <v>1371</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49"/>
        <v>4</v>
      </c>
      <c r="D692" s="73"/>
      <c r="E692" s="70"/>
      <c r="F692" s="70" t="s">
        <v>1372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9"/>
        <v>4</v>
      </c>
      <c r="D693" s="73"/>
      <c r="E693" s="70"/>
      <c r="F693" s="70" t="s">
        <v>1373</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9"/>
        <v>4</v>
      </c>
      <c r="D694" s="73"/>
      <c r="E694" s="70"/>
      <c r="F694" s="70" t="s">
        <v>1374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9"/>
        <v>4</v>
      </c>
      <c r="D695" s="73"/>
      <c r="E695" s="70"/>
      <c r="F695" s="70" t="s">
        <v>1375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9"/>
        <v>4</v>
      </c>
      <c r="D696" s="73"/>
      <c r="E696" s="70"/>
      <c r="F696" s="70" t="s">
        <v>1376</v>
      </c>
      <c r="G696" s="73"/>
      <c r="H696" s="76" t="s">
        <v>642</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49"/>
        <v>4</v>
      </c>
      <c r="D697" s="73"/>
      <c r="E697" s="70"/>
      <c r="F697" s="70" t="s">
        <v>1377</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49"/>
        <v>4</v>
      </c>
      <c r="D698" s="73"/>
      <c r="E698" s="70"/>
      <c r="F698" s="70" t="s">
        <v>1378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9"/>
        <v>4</v>
      </c>
      <c r="D699" s="73"/>
      <c r="E699" s="70"/>
      <c r="F699" s="70" t="s">
        <v>1379</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149"/>
        <v>4</v>
      </c>
      <c r="D700" s="73"/>
      <c r="E700" s="70"/>
      <c r="F700" s="70" t="s">
        <v>1380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149"/>
        <v>4</v>
      </c>
      <c r="D701" s="73"/>
      <c r="E701" s="70"/>
      <c r="F701" s="70" t="s">
        <v>1381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9"/>
        <v>4</v>
      </c>
      <c r="D702" s="73"/>
      <c r="E702" s="70"/>
      <c r="F702" s="70" t="s">
        <v>1382</v>
      </c>
      <c r="G702" s="73"/>
      <c r="H702" s="76" t="s">
        <v>642</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49"/>
        <v>4</v>
      </c>
      <c r="D703" s="73"/>
      <c r="E703" s="70"/>
      <c r="F703" s="70" t="s">
        <v>1383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49"/>
        <v>4</v>
      </c>
      <c r="D704" s="73"/>
      <c r="E704" s="70"/>
      <c r="F704" s="70" t="s">
        <v>1384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9"/>
        <v>4</v>
      </c>
      <c r="D705" s="73"/>
      <c r="E705" s="70"/>
      <c r="F705" s="70" t="s">
        <v>1385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149"/>
        <v>4</v>
      </c>
      <c r="D706" s="73"/>
      <c r="E706" s="70"/>
      <c r="F706" s="70" t="s">
        <v>1386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149"/>
        <v>4</v>
      </c>
      <c r="D707" s="73"/>
      <c r="E707" s="70"/>
      <c r="F707" s="70" t="s">
        <v>1387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9"/>
        <v>4</v>
      </c>
      <c r="D708" s="73"/>
      <c r="E708" s="70"/>
      <c r="F708" s="70" t="s">
        <v>1388</v>
      </c>
      <c r="G708" s="73"/>
      <c r="H708" s="76" t="s">
        <v>642</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49"/>
        <v>4</v>
      </c>
      <c r="D709" s="73"/>
      <c r="E709" s="70"/>
      <c r="F709" s="70" t="s">
        <v>1389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49"/>
        <v>4</v>
      </c>
      <c r="D710" s="73"/>
      <c r="E710" s="70"/>
      <c r="F710" s="70" t="s">
        <v>1390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9"/>
        <v>4</v>
      </c>
      <c r="D711" s="73"/>
      <c r="E711" s="70"/>
      <c r="F711" s="70" t="s">
        <v>1391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49"/>
        <v>4</v>
      </c>
      <c r="D712" s="73"/>
      <c r="E712" s="70"/>
      <c r="F712" s="70" t="s">
        <v>1392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49"/>
        <v>4</v>
      </c>
      <c r="D713" s="73"/>
      <c r="E713" s="70"/>
      <c r="F713" s="70" t="s">
        <v>1393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9"/>
        <v>4</v>
      </c>
      <c r="D714" s="73"/>
      <c r="E714" s="70"/>
      <c r="F714" s="70" t="s">
        <v>1394</v>
      </c>
      <c r="G714" s="73"/>
      <c r="H714" s="76" t="s">
        <v>642</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49"/>
        <v>4</v>
      </c>
      <c r="D715" s="73"/>
      <c r="E715" s="70"/>
      <c r="F715" s="70" t="s">
        <v>1395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49"/>
        <v>4</v>
      </c>
      <c r="D716" s="73"/>
      <c r="E716" s="70"/>
      <c r="F716" s="70" t="s">
        <v>1396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49"/>
        <v>4</v>
      </c>
      <c r="D717" s="73"/>
      <c r="E717" s="70"/>
      <c r="F717" s="70" t="s">
        <v>1397</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149"/>
        <v>4</v>
      </c>
      <c r="D718" s="73"/>
      <c r="E718" s="70"/>
      <c r="F718" s="70" t="s">
        <v>1398</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149"/>
        <v>4</v>
      </c>
      <c r="D719" s="73"/>
      <c r="E719" s="70"/>
      <c r="F719" s="70" t="s">
        <v>1399</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49"/>
        <v>4</v>
      </c>
      <c r="D720" s="73"/>
      <c r="E720" s="70"/>
      <c r="F720" s="70" t="s">
        <v>1400</v>
      </c>
      <c r="G720" s="73"/>
      <c r="H720" s="76" t="s">
        <v>642</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49"/>
        <v>4</v>
      </c>
      <c r="D721" s="73"/>
      <c r="E721" s="70"/>
      <c r="F721" s="70" t="s">
        <v>1401</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49"/>
        <v>4</v>
      </c>
      <c r="D722" s="73"/>
      <c r="E722" s="70"/>
      <c r="F722" s="70" t="s">
        <v>1402</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49"/>
        <v>4</v>
      </c>
      <c r="D723" s="73"/>
      <c r="E723" s="70"/>
      <c r="F723" s="70" t="s">
        <v>1403</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149"/>
        <v>4</v>
      </c>
      <c r="D724" s="73"/>
      <c r="E724" s="70"/>
      <c r="F724" s="70" t="s">
        <v>1404</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149"/>
        <v>4</v>
      </c>
      <c r="D725" s="73"/>
      <c r="E725" s="70"/>
      <c r="F725" s="70" t="s">
        <v>1405</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9"/>
        <v>4</v>
      </c>
      <c r="D726" s="73"/>
      <c r="E726" s="70"/>
      <c r="F726" s="70" t="s">
        <v>1406</v>
      </c>
      <c r="G726" s="73"/>
      <c r="H726" s="76" t="s">
        <v>642</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49"/>
        <v>4</v>
      </c>
      <c r="D727" s="73"/>
      <c r="E727" s="70"/>
      <c r="F727" s="70" t="s">
        <v>1407</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49"/>
        <v>4</v>
      </c>
      <c r="D728" s="73"/>
      <c r="E728" s="70"/>
      <c r="F728" s="70" t="s">
        <v>1408</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9"/>
        <v>4</v>
      </c>
      <c r="D729" s="73"/>
      <c r="E729" s="70"/>
      <c r="F729" s="70" t="s">
        <v>1409</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149"/>
        <v>4</v>
      </c>
      <c r="D730" s="73"/>
      <c r="E730" s="70"/>
      <c r="F730" s="70" t="s">
        <v>1410</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149"/>
        <v>4</v>
      </c>
      <c r="D731" s="73"/>
      <c r="E731" s="70"/>
      <c r="F731" s="70" t="s">
        <v>1411</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2" x14ac:dyDescent="0.25">
      <c r="A732" s="45"/>
      <c r="B732" s="54"/>
      <c r="C732" s="47">
        <f t="shared" ref="C732:C737" si="150">INT($C$29)+2</f>
        <v>3</v>
      </c>
      <c r="D732" s="73"/>
      <c r="E732" s="70"/>
      <c r="F732" s="70" t="s">
        <v>1412</v>
      </c>
      <c r="G732" s="73"/>
      <c r="H732" s="76" t="s">
        <v>1413</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1414</v>
      </c>
      <c r="AE732" s="76"/>
      <c r="AF732" s="268">
        <f>AF$832</f>
        <v>1</v>
      </c>
      <c r="AG732" s="268">
        <f>AG$832</f>
        <v>1</v>
      </c>
      <c r="AH732" s="73"/>
      <c r="AI732" s="57"/>
      <c r="AJ732" s="45"/>
      <c r="AK732" s="45"/>
      <c r="AL732" s="45"/>
    </row>
    <row r="733" spans="1:38" hidden="1" outlineLevel="2" x14ac:dyDescent="0.25">
      <c r="A733" s="45"/>
      <c r="B733" s="54"/>
      <c r="C733" s="47">
        <f t="shared" si="150"/>
        <v>3</v>
      </c>
      <c r="D733" s="73"/>
      <c r="E733" s="70"/>
      <c r="F733" s="70" t="s">
        <v>1415</v>
      </c>
      <c r="G733" s="73"/>
      <c r="H733" s="76" t="s">
        <v>1416</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hidden="1" outlineLevel="2" x14ac:dyDescent="0.25">
      <c r="A734" s="45"/>
      <c r="B734" s="54"/>
      <c r="C734" s="47">
        <f t="shared" si="150"/>
        <v>3</v>
      </c>
      <c r="D734" s="73"/>
      <c r="E734" s="70"/>
      <c r="F734" s="70" t="s">
        <v>1417</v>
      </c>
      <c r="G734" s="73"/>
      <c r="H734" s="76" t="s">
        <v>1418</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hidden="1" outlineLevel="2" x14ac:dyDescent="0.25">
      <c r="A735" s="45"/>
      <c r="B735" s="54"/>
      <c r="C735" s="47">
        <f t="shared" si="150"/>
        <v>3</v>
      </c>
      <c r="D735" s="73"/>
      <c r="E735" s="70"/>
      <c r="F735" s="70" t="s">
        <v>1419</v>
      </c>
      <c r="G735" s="73"/>
      <c r="H735" s="76" t="s">
        <v>1420</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hidden="1" outlineLevel="2" x14ac:dyDescent="0.25">
      <c r="A736" s="45">
        <v>4</v>
      </c>
      <c r="B736" s="54"/>
      <c r="C736" s="47">
        <f t="shared" si="150"/>
        <v>3</v>
      </c>
      <c r="D736" s="73"/>
      <c r="E736" s="70"/>
      <c r="F736" s="70" t="s">
        <v>1421</v>
      </c>
      <c r="G736" s="73"/>
      <c r="H736" s="76" t="s">
        <v>1422</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hidden="1" outlineLevel="2" collapsed="1" x14ac:dyDescent="0.25">
      <c r="A737" s="45">
        <f>A736</f>
        <v>4</v>
      </c>
      <c r="B737" s="54"/>
      <c r="C737" s="47">
        <f t="shared" si="150"/>
        <v>3</v>
      </c>
      <c r="D737" s="73"/>
      <c r="E737" s="70"/>
      <c r="F737" s="70" t="s">
        <v>1423</v>
      </c>
      <c r="G737" s="73"/>
      <c r="H737" s="76" t="s">
        <v>1424</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149"/>
        <v>4</v>
      </c>
      <c r="D738" s="73"/>
      <c r="E738" s="70"/>
      <c r="F738" s="70" t="s">
        <v>1425</v>
      </c>
      <c r="G738" s="73"/>
      <c r="H738" s="76" t="s">
        <v>642</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49"/>
        <v>4</v>
      </c>
      <c r="D739" s="73"/>
      <c r="E739" s="70"/>
      <c r="F739" s="70" t="s">
        <v>1426</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49"/>
        <v>4</v>
      </c>
      <c r="D740" s="73"/>
      <c r="E740" s="70"/>
      <c r="F740" s="70" t="s">
        <v>1427</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49"/>
        <v>4</v>
      </c>
      <c r="D741" s="73"/>
      <c r="E741" s="70"/>
      <c r="F741" s="70" t="s">
        <v>1428</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149"/>
        <v>4</v>
      </c>
      <c r="D742" s="73"/>
      <c r="E742" s="70"/>
      <c r="F742" s="70" t="s">
        <v>1429</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149"/>
        <v>4</v>
      </c>
      <c r="D743" s="73"/>
      <c r="E743" s="70"/>
      <c r="F743" s="70" t="s">
        <v>1430</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49"/>
        <v>4</v>
      </c>
      <c r="D744" s="73"/>
      <c r="E744" s="70"/>
      <c r="F744" s="70" t="s">
        <v>1431</v>
      </c>
      <c r="G744" s="73"/>
      <c r="H744" s="76" t="s">
        <v>642</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49"/>
        <v>4</v>
      </c>
      <c r="D745" s="73"/>
      <c r="E745" s="70"/>
      <c r="F745" s="70" t="s">
        <v>1432</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49"/>
        <v>4</v>
      </c>
      <c r="D746" s="73"/>
      <c r="E746" s="70"/>
      <c r="F746" s="70" t="s">
        <v>1433</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49"/>
        <v>4</v>
      </c>
      <c r="D747" s="73"/>
      <c r="E747" s="70"/>
      <c r="F747" s="70" t="s">
        <v>1434</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56">INT($C$29)+3</f>
        <v>4</v>
      </c>
      <c r="D748" s="73"/>
      <c r="E748" s="70"/>
      <c r="F748" s="70" t="s">
        <v>1435</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56"/>
        <v>4</v>
      </c>
      <c r="D749" s="73"/>
      <c r="E749" s="70"/>
      <c r="F749" s="70" t="s">
        <v>1436</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2" x14ac:dyDescent="0.25">
      <c r="A750" s="45"/>
      <c r="B750" s="54"/>
      <c r="C750" s="47">
        <f t="shared" si="156"/>
        <v>4</v>
      </c>
      <c r="D750" s="73"/>
      <c r="E750" s="70"/>
      <c r="F750" s="70" t="s">
        <v>1437</v>
      </c>
      <c r="G750" s="73"/>
      <c r="H750" s="76" t="s">
        <v>2782</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2788</v>
      </c>
      <c r="AE750" s="76"/>
      <c r="AF750" s="97">
        <v>1</v>
      </c>
      <c r="AG750" s="97">
        <v>1</v>
      </c>
      <c r="AH750" s="73"/>
      <c r="AI750" s="57"/>
      <c r="AJ750" s="45"/>
      <c r="AK750" s="45"/>
      <c r="AL750" s="45"/>
    </row>
    <row r="751" spans="1:38" hidden="1" outlineLevel="2" x14ac:dyDescent="0.25">
      <c r="A751" s="45"/>
      <c r="B751" s="54"/>
      <c r="C751" s="47">
        <f t="shared" si="156"/>
        <v>4</v>
      </c>
      <c r="D751" s="73"/>
      <c r="E751" s="70"/>
      <c r="F751" s="70" t="s">
        <v>1438</v>
      </c>
      <c r="G751" s="73"/>
      <c r="H751" s="76" t="s">
        <v>2783</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hidden="1" outlineLevel="2" x14ac:dyDescent="0.25">
      <c r="A752" s="45"/>
      <c r="B752" s="54"/>
      <c r="C752" s="47">
        <f t="shared" si="156"/>
        <v>4</v>
      </c>
      <c r="D752" s="73"/>
      <c r="E752" s="70"/>
      <c r="F752" s="70" t="s">
        <v>1439</v>
      </c>
      <c r="G752" s="73"/>
      <c r="H752" s="76" t="s">
        <v>2784</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hidden="1" outlineLevel="2" x14ac:dyDescent="0.25">
      <c r="A753" s="45"/>
      <c r="B753" s="54"/>
      <c r="C753" s="47">
        <f t="shared" si="156"/>
        <v>4</v>
      </c>
      <c r="D753" s="73"/>
      <c r="E753" s="70"/>
      <c r="F753" s="70" t="s">
        <v>1440</v>
      </c>
      <c r="G753" s="73"/>
      <c r="H753" s="76" t="s">
        <v>2785</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hidden="1" outlineLevel="2" x14ac:dyDescent="0.25">
      <c r="A754" s="45">
        <v>4</v>
      </c>
      <c r="B754" s="54"/>
      <c r="C754" s="47">
        <f t="shared" si="156"/>
        <v>4</v>
      </c>
      <c r="D754" s="73"/>
      <c r="E754" s="70"/>
      <c r="F754" s="70" t="s">
        <v>1441</v>
      </c>
      <c r="G754" s="73"/>
      <c r="H754" s="76" t="s">
        <v>2786</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hidden="1" outlineLevel="2" x14ac:dyDescent="0.25">
      <c r="A755" s="45">
        <f>A754</f>
        <v>4</v>
      </c>
      <c r="B755" s="54"/>
      <c r="C755" s="47">
        <f t="shared" si="156"/>
        <v>4</v>
      </c>
      <c r="D755" s="73"/>
      <c r="E755" s="70"/>
      <c r="F755" s="70" t="s">
        <v>1442</v>
      </c>
      <c r="G755" s="73"/>
      <c r="H755" s="76" t="s">
        <v>2787</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hidden="1" outlineLevel="2" x14ac:dyDescent="0.25">
      <c r="A756" s="45"/>
      <c r="B756" s="54"/>
      <c r="C756" s="47">
        <f t="shared" ref="C756:C767" si="169">INT($C$29)+2</f>
        <v>3</v>
      </c>
      <c r="D756" s="73"/>
      <c r="E756" s="70"/>
      <c r="F756" s="70" t="s">
        <v>1443</v>
      </c>
      <c r="G756" s="73"/>
      <c r="H756" s="76" t="s">
        <v>1444</v>
      </c>
      <c r="I756" s="96" t="s">
        <v>731</v>
      </c>
      <c r="J756" s="96" t="s">
        <v>1187</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1445</v>
      </c>
      <c r="AE756" s="76"/>
      <c r="AF756" s="97">
        <v>1</v>
      </c>
      <c r="AG756" s="97">
        <v>1</v>
      </c>
      <c r="AH756" s="73"/>
      <c r="AI756" s="57"/>
      <c r="AJ756" s="45"/>
      <c r="AK756" s="45"/>
      <c r="AL756" s="45"/>
    </row>
    <row r="757" spans="1:38" hidden="1" outlineLevel="2" x14ac:dyDescent="0.25">
      <c r="A757" s="45"/>
      <c r="B757" s="54"/>
      <c r="C757" s="47">
        <f t="shared" si="169"/>
        <v>3</v>
      </c>
      <c r="D757" s="73"/>
      <c r="E757" s="70"/>
      <c r="F757" s="70" t="s">
        <v>1446</v>
      </c>
      <c r="G757" s="73"/>
      <c r="H757" s="76" t="s">
        <v>1447</v>
      </c>
      <c r="I757" s="96" t="s">
        <v>731</v>
      </c>
      <c r="J757" s="96" t="s">
        <v>1187</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1448</v>
      </c>
      <c r="AE757" s="76"/>
      <c r="AF757" s="97">
        <v>1</v>
      </c>
      <c r="AG757" s="97">
        <v>1</v>
      </c>
      <c r="AH757" s="73"/>
      <c r="AI757" s="57"/>
      <c r="AJ757" s="45"/>
      <c r="AK757" s="45"/>
      <c r="AL757" s="45"/>
    </row>
    <row r="758" spans="1:38" hidden="1" outlineLevel="2" x14ac:dyDescent="0.25">
      <c r="A758" s="45"/>
      <c r="B758" s="54"/>
      <c r="C758" s="47">
        <f t="shared" si="169"/>
        <v>3</v>
      </c>
      <c r="D758" s="73"/>
      <c r="E758" s="70"/>
      <c r="F758" s="70" t="s">
        <v>1449</v>
      </c>
      <c r="G758" s="73"/>
      <c r="H758" s="76" t="s">
        <v>1450</v>
      </c>
      <c r="I758" s="96" t="s">
        <v>731</v>
      </c>
      <c r="J758" s="96" t="s">
        <v>1187</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1451</v>
      </c>
      <c r="AE758" s="76"/>
      <c r="AF758" s="97">
        <v>1</v>
      </c>
      <c r="AG758" s="97">
        <v>1</v>
      </c>
      <c r="AH758" s="73"/>
      <c r="AI758" s="57"/>
      <c r="AJ758" s="45"/>
      <c r="AK758" s="45"/>
      <c r="AL758" s="45"/>
    </row>
    <row r="759" spans="1:38" hidden="1" outlineLevel="2" x14ac:dyDescent="0.25">
      <c r="A759" s="45"/>
      <c r="B759" s="54"/>
      <c r="C759" s="47">
        <f t="shared" si="169"/>
        <v>3</v>
      </c>
      <c r="D759" s="73"/>
      <c r="E759" s="70"/>
      <c r="F759" s="70" t="s">
        <v>1452</v>
      </c>
      <c r="G759" s="73"/>
      <c r="H759" s="76" t="s">
        <v>1453</v>
      </c>
      <c r="I759" s="96" t="s">
        <v>731</v>
      </c>
      <c r="J759" s="96" t="s">
        <v>1187</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1454</v>
      </c>
      <c r="AE759" s="76"/>
      <c r="AF759" s="97">
        <v>1</v>
      </c>
      <c r="AG759" s="97">
        <v>1</v>
      </c>
      <c r="AH759" s="73"/>
      <c r="AI759" s="57"/>
      <c r="AJ759" s="45"/>
      <c r="AK759" s="45"/>
      <c r="AL759" s="45"/>
    </row>
    <row r="760" spans="1:38" hidden="1" outlineLevel="2" x14ac:dyDescent="0.25">
      <c r="A760" s="45">
        <v>4</v>
      </c>
      <c r="B760" s="54"/>
      <c r="C760" s="47">
        <f t="shared" si="169"/>
        <v>3</v>
      </c>
      <c r="D760" s="73"/>
      <c r="E760" s="70"/>
      <c r="F760" s="70" t="s">
        <v>1455</v>
      </c>
      <c r="G760" s="73"/>
      <c r="H760" s="76" t="s">
        <v>1456</v>
      </c>
      <c r="I760" s="96" t="s">
        <v>731</v>
      </c>
      <c r="J760" s="96" t="s">
        <v>1187</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hidden="1" outlineLevel="2" x14ac:dyDescent="0.25">
      <c r="A761" s="45">
        <f>A760</f>
        <v>4</v>
      </c>
      <c r="B761" s="54"/>
      <c r="C761" s="47">
        <f t="shared" si="169"/>
        <v>3</v>
      </c>
      <c r="D761" s="73"/>
      <c r="E761" s="70"/>
      <c r="F761" s="70" t="s">
        <v>1457</v>
      </c>
      <c r="G761" s="73"/>
      <c r="H761" s="76" t="s">
        <v>1458</v>
      </c>
      <c r="I761" s="96" t="s">
        <v>731</v>
      </c>
      <c r="J761" s="96" t="s">
        <v>1187</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hidden="1" outlineLevel="2" x14ac:dyDescent="0.25">
      <c r="A762" s="45"/>
      <c r="B762" s="54"/>
      <c r="C762" s="47">
        <f t="shared" si="169"/>
        <v>3</v>
      </c>
      <c r="D762" s="73"/>
      <c r="E762" s="70"/>
      <c r="F762" s="70" t="s">
        <v>1459</v>
      </c>
      <c r="G762" s="73"/>
      <c r="H762" s="76" t="s">
        <v>1460</v>
      </c>
      <c r="I762" s="96" t="s">
        <v>1461</v>
      </c>
      <c r="J762" s="96" t="s">
        <v>1187</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1445</v>
      </c>
      <c r="AE762" s="76"/>
      <c r="AF762" s="97">
        <v>1</v>
      </c>
      <c r="AG762" s="97">
        <v>1</v>
      </c>
      <c r="AH762" s="73"/>
      <c r="AI762" s="57"/>
      <c r="AJ762" s="45"/>
      <c r="AK762" s="45"/>
      <c r="AL762" s="45"/>
    </row>
    <row r="763" spans="1:38" hidden="1" outlineLevel="2" x14ac:dyDescent="0.25">
      <c r="A763" s="45"/>
      <c r="B763" s="54"/>
      <c r="C763" s="47">
        <f t="shared" si="169"/>
        <v>3</v>
      </c>
      <c r="D763" s="73"/>
      <c r="E763" s="70"/>
      <c r="F763" s="70" t="s">
        <v>1462</v>
      </c>
      <c r="G763" s="73"/>
      <c r="H763" s="76" t="s">
        <v>1463</v>
      </c>
      <c r="I763" s="96" t="s">
        <v>1461</v>
      </c>
      <c r="J763" s="96" t="s">
        <v>1187</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1448</v>
      </c>
      <c r="AE763" s="76"/>
      <c r="AF763" s="97">
        <v>1</v>
      </c>
      <c r="AG763" s="97">
        <v>1</v>
      </c>
      <c r="AH763" s="73"/>
      <c r="AI763" s="57"/>
      <c r="AJ763" s="45"/>
      <c r="AK763" s="45"/>
      <c r="AL763" s="45"/>
    </row>
    <row r="764" spans="1:38" hidden="1" outlineLevel="2" x14ac:dyDescent="0.25">
      <c r="A764" s="45"/>
      <c r="B764" s="54"/>
      <c r="C764" s="47">
        <f t="shared" si="169"/>
        <v>3</v>
      </c>
      <c r="D764" s="73"/>
      <c r="E764" s="70"/>
      <c r="F764" s="70" t="s">
        <v>1464</v>
      </c>
      <c r="G764" s="73"/>
      <c r="H764" s="76" t="s">
        <v>1465</v>
      </c>
      <c r="I764" s="96" t="s">
        <v>1461</v>
      </c>
      <c r="J764" s="96" t="s">
        <v>1187</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1451</v>
      </c>
      <c r="AE764" s="76"/>
      <c r="AF764" s="97">
        <v>1</v>
      </c>
      <c r="AG764" s="97">
        <v>1</v>
      </c>
      <c r="AH764" s="73"/>
      <c r="AI764" s="57"/>
      <c r="AJ764" s="45"/>
      <c r="AK764" s="45"/>
      <c r="AL764" s="45"/>
    </row>
    <row r="765" spans="1:38" hidden="1" outlineLevel="2" x14ac:dyDescent="0.25">
      <c r="A765" s="45"/>
      <c r="B765" s="54"/>
      <c r="C765" s="47">
        <f t="shared" si="169"/>
        <v>3</v>
      </c>
      <c r="D765" s="73"/>
      <c r="E765" s="70"/>
      <c r="F765" s="70" t="s">
        <v>1466</v>
      </c>
      <c r="G765" s="73"/>
      <c r="H765" s="76" t="s">
        <v>1467</v>
      </c>
      <c r="I765" s="96" t="s">
        <v>1461</v>
      </c>
      <c r="J765" s="96" t="s">
        <v>1187</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1468</v>
      </c>
      <c r="AE765" s="76"/>
      <c r="AF765" s="97">
        <v>1</v>
      </c>
      <c r="AG765" s="97">
        <v>1</v>
      </c>
      <c r="AH765" s="73"/>
      <c r="AI765" s="57"/>
      <c r="AJ765" s="45"/>
      <c r="AK765" s="45"/>
      <c r="AL765" s="45"/>
    </row>
    <row r="766" spans="1:38" hidden="1" outlineLevel="2" x14ac:dyDescent="0.25">
      <c r="A766" s="45">
        <v>4</v>
      </c>
      <c r="B766" s="54"/>
      <c r="C766" s="47">
        <f t="shared" si="169"/>
        <v>3</v>
      </c>
      <c r="D766" s="73"/>
      <c r="E766" s="70"/>
      <c r="F766" s="70" t="s">
        <v>1469</v>
      </c>
      <c r="G766" s="73"/>
      <c r="H766" s="76" t="s">
        <v>1470</v>
      </c>
      <c r="I766" s="96" t="s">
        <v>1461</v>
      </c>
      <c r="J766" s="96" t="s">
        <v>1187</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hidden="1" outlineLevel="2" collapsed="1" x14ac:dyDescent="0.25">
      <c r="A767" s="45">
        <f>A766</f>
        <v>4</v>
      </c>
      <c r="B767" s="54"/>
      <c r="C767" s="47">
        <f t="shared" si="169"/>
        <v>3</v>
      </c>
      <c r="D767" s="73"/>
      <c r="E767" s="70"/>
      <c r="F767" s="70" t="s">
        <v>1471</v>
      </c>
      <c r="G767" s="73"/>
      <c r="H767" s="76" t="s">
        <v>1472</v>
      </c>
      <c r="I767" s="96" t="s">
        <v>1461</v>
      </c>
      <c r="J767" s="96" t="s">
        <v>1187</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25">
      <c r="A768" s="45"/>
      <c r="B768" s="54"/>
      <c r="C768" s="47">
        <f t="shared" si="156"/>
        <v>4</v>
      </c>
      <c r="D768" s="73"/>
      <c r="E768" s="70"/>
      <c r="F768" s="70" t="s">
        <v>1473</v>
      </c>
      <c r="G768" s="73"/>
      <c r="H768" s="76" t="s">
        <v>642</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56"/>
        <v>4</v>
      </c>
      <c r="D769" s="73"/>
      <c r="E769" s="70"/>
      <c r="F769" s="70" t="s">
        <v>1474</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6"/>
        <v>4</v>
      </c>
      <c r="D770" s="73"/>
      <c r="E770" s="70"/>
      <c r="F770" s="70" t="s">
        <v>1475</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6"/>
        <v>4</v>
      </c>
      <c r="D771" s="73"/>
      <c r="E771" s="70"/>
      <c r="F771" s="70" t="s">
        <v>1476</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56"/>
        <v>4</v>
      </c>
      <c r="D772" s="73"/>
      <c r="E772" s="70"/>
      <c r="F772" s="70" t="s">
        <v>1477</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56"/>
        <v>4</v>
      </c>
      <c r="D773" s="73"/>
      <c r="E773" s="70"/>
      <c r="F773" s="70" t="s">
        <v>1478</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2" x14ac:dyDescent="0.25">
      <c r="A774" s="45"/>
      <c r="B774" s="54"/>
      <c r="C774" s="47">
        <f t="shared" ref="C774:C797" si="171">INT($C$29)+2</f>
        <v>3</v>
      </c>
      <c r="D774" s="73"/>
      <c r="E774" s="70"/>
      <c r="F774" s="70" t="s">
        <v>1479</v>
      </c>
      <c r="G774" s="73"/>
      <c r="H774" s="76" t="s">
        <v>1480</v>
      </c>
      <c r="I774" s="96"/>
      <c r="J774" s="96" t="s">
        <v>1215</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1414</v>
      </c>
      <c r="AE774" s="76"/>
      <c r="AF774" s="268">
        <f>AF$860</f>
        <v>1</v>
      </c>
      <c r="AG774" s="268">
        <f>AG$860</f>
        <v>1</v>
      </c>
      <c r="AH774" s="73"/>
      <c r="AI774" s="57"/>
      <c r="AJ774" s="45"/>
      <c r="AK774" s="45"/>
      <c r="AL774" s="45"/>
    </row>
    <row r="775" spans="1:38" hidden="1" outlineLevel="2" x14ac:dyDescent="0.25">
      <c r="A775" s="45"/>
      <c r="B775" s="54"/>
      <c r="C775" s="47">
        <f t="shared" si="171"/>
        <v>3</v>
      </c>
      <c r="D775" s="73"/>
      <c r="E775" s="70"/>
      <c r="F775" s="70" t="s">
        <v>1481</v>
      </c>
      <c r="G775" s="73"/>
      <c r="H775" s="76" t="s">
        <v>1482</v>
      </c>
      <c r="I775" s="96"/>
      <c r="J775" s="96" t="s">
        <v>1215</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hidden="1" outlineLevel="2" x14ac:dyDescent="0.25">
      <c r="A776" s="45"/>
      <c r="B776" s="54"/>
      <c r="C776" s="47">
        <f t="shared" si="171"/>
        <v>3</v>
      </c>
      <c r="D776" s="73"/>
      <c r="E776" s="70"/>
      <c r="F776" s="70" t="s">
        <v>1483</v>
      </c>
      <c r="G776" s="73"/>
      <c r="H776" s="76" t="s">
        <v>1484</v>
      </c>
      <c r="I776" s="96"/>
      <c r="J776" s="96" t="s">
        <v>1215</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hidden="1" outlineLevel="2" x14ac:dyDescent="0.25">
      <c r="A777" s="45"/>
      <c r="B777" s="54"/>
      <c r="C777" s="47">
        <f t="shared" si="171"/>
        <v>3</v>
      </c>
      <c r="D777" s="73"/>
      <c r="E777" s="70"/>
      <c r="F777" s="70" t="s">
        <v>1485</v>
      </c>
      <c r="G777" s="73"/>
      <c r="H777" s="76" t="s">
        <v>1486</v>
      </c>
      <c r="I777" s="96"/>
      <c r="J777" s="96" t="s">
        <v>1215</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hidden="1" outlineLevel="2" x14ac:dyDescent="0.25">
      <c r="A778" s="45">
        <v>4</v>
      </c>
      <c r="B778" s="54"/>
      <c r="C778" s="47">
        <f t="shared" si="171"/>
        <v>3</v>
      </c>
      <c r="D778" s="73"/>
      <c r="E778" s="70"/>
      <c r="F778" s="70" t="s">
        <v>1487</v>
      </c>
      <c r="G778" s="73"/>
      <c r="H778" s="76" t="s">
        <v>1488</v>
      </c>
      <c r="I778" s="96"/>
      <c r="J778" s="96" t="s">
        <v>1215</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hidden="1" outlineLevel="2" x14ac:dyDescent="0.25">
      <c r="A779" s="45">
        <f>A778</f>
        <v>4</v>
      </c>
      <c r="B779" s="54"/>
      <c r="C779" s="47">
        <f t="shared" si="171"/>
        <v>3</v>
      </c>
      <c r="D779" s="73"/>
      <c r="E779" s="70"/>
      <c r="F779" s="70" t="s">
        <v>1489</v>
      </c>
      <c r="G779" s="73"/>
      <c r="H779" s="76" t="s">
        <v>1490</v>
      </c>
      <c r="I779" s="96"/>
      <c r="J779" s="96" t="s">
        <v>1215</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hidden="1" outlineLevel="2" x14ac:dyDescent="0.25">
      <c r="A780" s="45"/>
      <c r="B780" s="54"/>
      <c r="C780" s="47">
        <f t="shared" si="171"/>
        <v>3</v>
      </c>
      <c r="D780" s="73"/>
      <c r="E780" s="70"/>
      <c r="F780" s="70" t="s">
        <v>1491</v>
      </c>
      <c r="G780" s="73"/>
      <c r="H780" s="76" t="s">
        <v>1492</v>
      </c>
      <c r="I780" s="96" t="s">
        <v>731</v>
      </c>
      <c r="J780" s="96" t="s">
        <v>1187</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1414</v>
      </c>
      <c r="AE780" s="76"/>
      <c r="AF780" s="268">
        <f>AF$864</f>
        <v>1</v>
      </c>
      <c r="AG780" s="268">
        <f>AG$864</f>
        <v>1</v>
      </c>
      <c r="AH780" s="73"/>
      <c r="AI780" s="57"/>
      <c r="AJ780" s="45"/>
      <c r="AK780" s="45"/>
      <c r="AL780" s="45"/>
    </row>
    <row r="781" spans="1:38" hidden="1" outlineLevel="2" x14ac:dyDescent="0.25">
      <c r="A781" s="45"/>
      <c r="B781" s="54"/>
      <c r="C781" s="47">
        <f t="shared" si="171"/>
        <v>3</v>
      </c>
      <c r="D781" s="73"/>
      <c r="E781" s="70"/>
      <c r="F781" s="70" t="s">
        <v>1493</v>
      </c>
      <c r="G781" s="73"/>
      <c r="H781" s="76" t="s">
        <v>1494</v>
      </c>
      <c r="I781" s="96" t="s">
        <v>731</v>
      </c>
      <c r="J781" s="96" t="s">
        <v>1187</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hidden="1" outlineLevel="2" x14ac:dyDescent="0.25">
      <c r="A782" s="45"/>
      <c r="B782" s="54"/>
      <c r="C782" s="47">
        <f t="shared" si="171"/>
        <v>3</v>
      </c>
      <c r="D782" s="73"/>
      <c r="E782" s="70"/>
      <c r="F782" s="70" t="s">
        <v>1495</v>
      </c>
      <c r="G782" s="73"/>
      <c r="H782" s="76" t="s">
        <v>1496</v>
      </c>
      <c r="I782" s="96" t="s">
        <v>731</v>
      </c>
      <c r="J782" s="96" t="s">
        <v>1187</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hidden="1" outlineLevel="2" x14ac:dyDescent="0.25">
      <c r="A783" s="45"/>
      <c r="B783" s="54"/>
      <c r="C783" s="47">
        <f t="shared" si="171"/>
        <v>3</v>
      </c>
      <c r="D783" s="73"/>
      <c r="E783" s="70"/>
      <c r="F783" s="70" t="s">
        <v>1497</v>
      </c>
      <c r="G783" s="73"/>
      <c r="H783" s="76" t="s">
        <v>1498</v>
      </c>
      <c r="I783" s="96" t="s">
        <v>731</v>
      </c>
      <c r="J783" s="96" t="s">
        <v>1187</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hidden="1" outlineLevel="2" x14ac:dyDescent="0.25">
      <c r="A784" s="45">
        <v>4</v>
      </c>
      <c r="B784" s="54"/>
      <c r="C784" s="47">
        <f t="shared" si="171"/>
        <v>3</v>
      </c>
      <c r="D784" s="73"/>
      <c r="E784" s="70"/>
      <c r="F784" s="70" t="s">
        <v>1499</v>
      </c>
      <c r="G784" s="73"/>
      <c r="H784" s="76" t="s">
        <v>1500</v>
      </c>
      <c r="I784" s="96" t="s">
        <v>731</v>
      </c>
      <c r="J784" s="96" t="s">
        <v>1187</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hidden="1" outlineLevel="2" x14ac:dyDescent="0.25">
      <c r="A785" s="45">
        <f>A784</f>
        <v>4</v>
      </c>
      <c r="B785" s="54"/>
      <c r="C785" s="47">
        <f t="shared" si="171"/>
        <v>3</v>
      </c>
      <c r="D785" s="73"/>
      <c r="E785" s="70"/>
      <c r="F785" s="70" t="s">
        <v>1501</v>
      </c>
      <c r="G785" s="73"/>
      <c r="H785" s="76" t="s">
        <v>1502</v>
      </c>
      <c r="I785" s="96" t="s">
        <v>731</v>
      </c>
      <c r="J785" s="96" t="s">
        <v>1187</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hidden="1" outlineLevel="2" x14ac:dyDescent="0.25">
      <c r="A786" s="45"/>
      <c r="B786" s="54"/>
      <c r="C786" s="47">
        <f t="shared" si="171"/>
        <v>3</v>
      </c>
      <c r="D786" s="73"/>
      <c r="E786" s="70"/>
      <c r="F786" s="70" t="s">
        <v>1503</v>
      </c>
      <c r="G786" s="73"/>
      <c r="H786" s="76" t="s">
        <v>1504</v>
      </c>
      <c r="I786" s="96" t="s">
        <v>731</v>
      </c>
      <c r="J786" s="96" t="s">
        <v>1187</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1325</v>
      </c>
      <c r="AE786" s="76"/>
      <c r="AF786" s="97">
        <v>1</v>
      </c>
      <c r="AG786" s="97">
        <v>1</v>
      </c>
      <c r="AH786" s="73"/>
      <c r="AI786" s="57"/>
      <c r="AJ786" s="45"/>
      <c r="AK786" s="45"/>
      <c r="AL786" s="45"/>
    </row>
    <row r="787" spans="1:38" hidden="1" outlineLevel="2" x14ac:dyDescent="0.25">
      <c r="A787" s="45"/>
      <c r="B787" s="54"/>
      <c r="C787" s="47">
        <f t="shared" si="171"/>
        <v>3</v>
      </c>
      <c r="D787" s="73"/>
      <c r="E787" s="70"/>
      <c r="F787" s="70" t="s">
        <v>1505</v>
      </c>
      <c r="G787" s="73"/>
      <c r="H787" s="76" t="s">
        <v>1506</v>
      </c>
      <c r="I787" s="96" t="s">
        <v>731</v>
      </c>
      <c r="J787" s="96" t="s">
        <v>1187</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2346</v>
      </c>
      <c r="AE787" s="76"/>
      <c r="AF787" s="97">
        <v>1</v>
      </c>
      <c r="AG787" s="97">
        <v>1</v>
      </c>
      <c r="AH787" s="73"/>
      <c r="AI787" s="57"/>
      <c r="AJ787" s="45"/>
      <c r="AK787" s="45"/>
      <c r="AL787" s="45"/>
    </row>
    <row r="788" spans="1:38" hidden="1" outlineLevel="2" x14ac:dyDescent="0.25">
      <c r="A788" s="45"/>
      <c r="B788" s="54"/>
      <c r="C788" s="47">
        <f t="shared" si="171"/>
        <v>3</v>
      </c>
      <c r="D788" s="73"/>
      <c r="E788" s="70"/>
      <c r="F788" s="70" t="s">
        <v>1507</v>
      </c>
      <c r="G788" s="73"/>
      <c r="H788" s="76" t="s">
        <v>1508</v>
      </c>
      <c r="I788" s="96" t="s">
        <v>731</v>
      </c>
      <c r="J788" s="96" t="s">
        <v>1187</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2347</v>
      </c>
      <c r="AE788" s="76"/>
      <c r="AF788" s="97">
        <v>1</v>
      </c>
      <c r="AG788" s="97">
        <v>1</v>
      </c>
      <c r="AH788" s="73"/>
      <c r="AI788" s="57"/>
      <c r="AJ788" s="45"/>
      <c r="AK788" s="45"/>
      <c r="AL788" s="45"/>
    </row>
    <row r="789" spans="1:38" hidden="1" outlineLevel="2" x14ac:dyDescent="0.25">
      <c r="A789" s="45"/>
      <c r="B789" s="54"/>
      <c r="C789" s="47">
        <f t="shared" si="171"/>
        <v>3</v>
      </c>
      <c r="D789" s="73"/>
      <c r="E789" s="70"/>
      <c r="F789" s="70" t="s">
        <v>1510</v>
      </c>
      <c r="G789" s="73"/>
      <c r="H789" s="76" t="s">
        <v>1511</v>
      </c>
      <c r="I789" s="96" t="s">
        <v>731</v>
      </c>
      <c r="J789" s="96" t="s">
        <v>1187</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2348</v>
      </c>
      <c r="AE789" s="76"/>
      <c r="AF789" s="97">
        <v>1</v>
      </c>
      <c r="AG789" s="97">
        <v>1</v>
      </c>
      <c r="AH789" s="73"/>
      <c r="AI789" s="57"/>
      <c r="AJ789" s="45"/>
      <c r="AK789" s="45"/>
      <c r="AL789" s="45"/>
    </row>
    <row r="790" spans="1:38" hidden="1" outlineLevel="2" x14ac:dyDescent="0.25">
      <c r="A790" s="45">
        <v>4</v>
      </c>
      <c r="B790" s="54"/>
      <c r="C790" s="47">
        <f t="shared" si="171"/>
        <v>3</v>
      </c>
      <c r="D790" s="73"/>
      <c r="E790" s="70"/>
      <c r="F790" s="70" t="s">
        <v>1512</v>
      </c>
      <c r="G790" s="73"/>
      <c r="H790" s="76" t="s">
        <v>1513</v>
      </c>
      <c r="I790" s="96" t="s">
        <v>731</v>
      </c>
      <c r="J790" s="96" t="s">
        <v>1187</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hidden="1" outlineLevel="2" x14ac:dyDescent="0.25">
      <c r="A791" s="45">
        <f>A790</f>
        <v>4</v>
      </c>
      <c r="B791" s="54"/>
      <c r="C791" s="47">
        <f t="shared" si="171"/>
        <v>3</v>
      </c>
      <c r="D791" s="73"/>
      <c r="E791" s="70"/>
      <c r="F791" s="70" t="s">
        <v>1514</v>
      </c>
      <c r="G791" s="73"/>
      <c r="H791" s="76" t="s">
        <v>1515</v>
      </c>
      <c r="I791" s="96" t="s">
        <v>731</v>
      </c>
      <c r="J791" s="96" t="s">
        <v>1187</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hidden="1" outlineLevel="2" x14ac:dyDescent="0.25">
      <c r="A792" s="45"/>
      <c r="B792" s="54"/>
      <c r="C792" s="47">
        <f t="shared" si="171"/>
        <v>3</v>
      </c>
      <c r="D792" s="73"/>
      <c r="E792" s="70"/>
      <c r="F792" s="70" t="s">
        <v>1516</v>
      </c>
      <c r="G792" s="73"/>
      <c r="H792" s="76" t="s">
        <v>1517</v>
      </c>
      <c r="I792" s="96" t="s">
        <v>731</v>
      </c>
      <c r="J792" s="96" t="s">
        <v>1187</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1332</v>
      </c>
      <c r="AE792" s="76"/>
      <c r="AF792" s="97">
        <v>1</v>
      </c>
      <c r="AG792" s="97">
        <v>1</v>
      </c>
      <c r="AH792" s="73"/>
      <c r="AI792" s="57"/>
      <c r="AJ792" s="45"/>
      <c r="AK792" s="45"/>
      <c r="AL792" s="45"/>
    </row>
    <row r="793" spans="1:38" hidden="1" outlineLevel="2" x14ac:dyDescent="0.25">
      <c r="A793" s="45"/>
      <c r="B793" s="54"/>
      <c r="C793" s="47">
        <f t="shared" si="171"/>
        <v>3</v>
      </c>
      <c r="D793" s="73"/>
      <c r="E793" s="70"/>
      <c r="F793" s="70" t="s">
        <v>1518</v>
      </c>
      <c r="G793" s="73"/>
      <c r="H793" s="76" t="s">
        <v>1519</v>
      </c>
      <c r="I793" s="96" t="s">
        <v>731</v>
      </c>
      <c r="J793" s="96" t="s">
        <v>1187</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hidden="1" outlineLevel="2" x14ac:dyDescent="0.25">
      <c r="A794" s="45"/>
      <c r="B794" s="54"/>
      <c r="C794" s="47">
        <f t="shared" si="171"/>
        <v>3</v>
      </c>
      <c r="D794" s="73"/>
      <c r="E794" s="70"/>
      <c r="F794" s="70" t="s">
        <v>1520</v>
      </c>
      <c r="G794" s="73"/>
      <c r="H794" s="76" t="s">
        <v>1521</v>
      </c>
      <c r="I794" s="96" t="s">
        <v>731</v>
      </c>
      <c r="J794" s="96" t="s">
        <v>1187</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1509</v>
      </c>
      <c r="AE794" s="76"/>
      <c r="AF794" s="97">
        <v>1</v>
      </c>
      <c r="AG794" s="97">
        <v>1</v>
      </c>
      <c r="AH794" s="73"/>
      <c r="AI794" s="57"/>
      <c r="AJ794" s="45"/>
      <c r="AK794" s="45"/>
      <c r="AL794" s="45"/>
    </row>
    <row r="795" spans="1:38" hidden="1" outlineLevel="2" x14ac:dyDescent="0.25">
      <c r="A795" s="45"/>
      <c r="B795" s="54"/>
      <c r="C795" s="47">
        <f t="shared" si="171"/>
        <v>3</v>
      </c>
      <c r="D795" s="73"/>
      <c r="E795" s="70"/>
      <c r="F795" s="70" t="s">
        <v>1522</v>
      </c>
      <c r="G795" s="73"/>
      <c r="H795" s="76" t="s">
        <v>1523</v>
      </c>
      <c r="I795" s="96" t="s">
        <v>731</v>
      </c>
      <c r="J795" s="96" t="s">
        <v>1187</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hidden="1" outlineLevel="2" x14ac:dyDescent="0.25">
      <c r="A796" s="45">
        <v>4</v>
      </c>
      <c r="B796" s="54"/>
      <c r="C796" s="47">
        <f t="shared" si="171"/>
        <v>3</v>
      </c>
      <c r="D796" s="73"/>
      <c r="E796" s="70"/>
      <c r="F796" s="70" t="s">
        <v>1524</v>
      </c>
      <c r="G796" s="73"/>
      <c r="H796" s="76" t="s">
        <v>1525</v>
      </c>
      <c r="I796" s="96" t="s">
        <v>731</v>
      </c>
      <c r="J796" s="96" t="s">
        <v>1187</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hidden="1" outlineLevel="2" x14ac:dyDescent="0.25">
      <c r="A797" s="45">
        <f>A796</f>
        <v>4</v>
      </c>
      <c r="B797" s="54"/>
      <c r="C797" s="47">
        <f t="shared" si="171"/>
        <v>3</v>
      </c>
      <c r="D797" s="73"/>
      <c r="E797" s="70"/>
      <c r="F797" s="70" t="s">
        <v>1526</v>
      </c>
      <c r="G797" s="73"/>
      <c r="H797" s="76" t="s">
        <v>1527</v>
      </c>
      <c r="I797" s="96" t="s">
        <v>731</v>
      </c>
      <c r="J797" s="96" t="s">
        <v>1187</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collapsed="1" x14ac:dyDescent="0.25">
      <c r="A798" s="45"/>
      <c r="B798" s="54"/>
      <c r="C798" s="47">
        <f>INT($C$29)+1</f>
        <v>2</v>
      </c>
      <c r="D798" s="73"/>
      <c r="E798" s="70"/>
      <c r="F798" s="263" t="s">
        <v>1528</v>
      </c>
      <c r="G798" s="73"/>
      <c r="H798" s="253" t="s">
        <v>1529</v>
      </c>
      <c r="I798" s="136"/>
      <c r="J798" s="136" t="s">
        <v>1087</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1530</v>
      </c>
      <c r="G799" s="73"/>
      <c r="H799" s="76" t="s">
        <v>1531</v>
      </c>
      <c r="I799" s="96" t="s">
        <v>540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1532</v>
      </c>
      <c r="G800" s="73"/>
      <c r="H800" s="76" t="s">
        <v>1533</v>
      </c>
      <c r="I800" s="96" t="s">
        <v>540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1534</v>
      </c>
      <c r="G801" s="73"/>
      <c r="H801" s="76" t="s">
        <v>1535</v>
      </c>
      <c r="I801" s="96" t="s">
        <v>540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1536</v>
      </c>
      <c r="G802" s="73"/>
      <c r="H802" s="76" t="s">
        <v>1537</v>
      </c>
      <c r="I802" s="96" t="s">
        <v>540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2" x14ac:dyDescent="0.25">
      <c r="A803" s="45"/>
      <c r="B803" s="54"/>
      <c r="C803" s="47">
        <f t="shared" ref="C803:C837" si="194">INT($C$29)+2</f>
        <v>3</v>
      </c>
      <c r="D803" s="73"/>
      <c r="E803" s="70" t="s">
        <v>1027</v>
      </c>
      <c r="F803" s="70" t="s">
        <v>1538</v>
      </c>
      <c r="G803" s="73"/>
      <c r="H803" s="76" t="s">
        <v>1539</v>
      </c>
      <c r="I803" s="96" t="s">
        <v>540</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1540</v>
      </c>
      <c r="AE803" s="76"/>
      <c r="AF803" s="76">
        <v>1</v>
      </c>
      <c r="AG803" s="76">
        <v>1</v>
      </c>
      <c r="AH803" s="73"/>
      <c r="AI803" s="57"/>
      <c r="AJ803" s="45"/>
      <c r="AK803" s="45"/>
      <c r="AL803" s="45"/>
    </row>
    <row r="804" spans="1:38" hidden="1" outlineLevel="2" x14ac:dyDescent="0.25">
      <c r="A804" s="45"/>
      <c r="B804" s="54"/>
      <c r="C804" s="47">
        <f t="shared" si="194"/>
        <v>3</v>
      </c>
      <c r="D804" s="73"/>
      <c r="E804" s="70"/>
      <c r="F804" s="70" t="s">
        <v>1541</v>
      </c>
      <c r="G804" s="73"/>
      <c r="H804" s="76" t="s">
        <v>1542</v>
      </c>
      <c r="I804" s="96" t="s">
        <v>540</v>
      </c>
      <c r="J804" s="96"/>
      <c r="K804" s="76"/>
      <c r="L804" s="76"/>
      <c r="M804" s="97">
        <v>0</v>
      </c>
      <c r="N804" s="97">
        <v>0</v>
      </c>
      <c r="O804" s="97">
        <v>0</v>
      </c>
      <c r="P804" s="97">
        <v>0</v>
      </c>
      <c r="Q804" s="76"/>
      <c r="R804" s="76"/>
      <c r="S804" s="97" t="s">
        <v>1543</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2638</v>
      </c>
      <c r="AE804" s="76"/>
      <c r="AF804" s="97">
        <v>1</v>
      </c>
      <c r="AG804" s="97">
        <v>1</v>
      </c>
      <c r="AH804" s="73"/>
      <c r="AI804" s="57"/>
      <c r="AJ804" s="45"/>
      <c r="AK804" s="45"/>
      <c r="AL804" s="45"/>
    </row>
    <row r="805" spans="1:38" hidden="1" outlineLevel="2" x14ac:dyDescent="0.25">
      <c r="A805" s="45"/>
      <c r="B805" s="54"/>
      <c r="C805" s="47">
        <f t="shared" si="194"/>
        <v>3</v>
      </c>
      <c r="D805" s="73"/>
      <c r="E805" s="70"/>
      <c r="F805" s="70" t="s">
        <v>1545</v>
      </c>
      <c r="G805" s="73"/>
      <c r="H805" s="76" t="s">
        <v>1546</v>
      </c>
      <c r="I805" s="96" t="s">
        <v>540</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1544</v>
      </c>
      <c r="AE805" s="76"/>
      <c r="AF805" s="97">
        <v>1</v>
      </c>
      <c r="AG805" s="97">
        <v>1</v>
      </c>
      <c r="AH805" s="73"/>
      <c r="AI805" s="57"/>
      <c r="AJ805" s="45"/>
      <c r="AK805" s="45"/>
      <c r="AL805" s="45"/>
    </row>
    <row r="806" spans="1:38" hidden="1" outlineLevel="2" x14ac:dyDescent="0.25">
      <c r="A806" s="45"/>
      <c r="B806" s="54"/>
      <c r="C806" s="47">
        <f t="shared" si="194"/>
        <v>3</v>
      </c>
      <c r="D806" s="73"/>
      <c r="E806" s="70"/>
      <c r="F806" s="70" t="s">
        <v>1547</v>
      </c>
      <c r="G806" s="73"/>
      <c r="H806" s="76" t="s">
        <v>1548</v>
      </c>
      <c r="I806" s="96" t="s">
        <v>540</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1066</v>
      </c>
      <c r="AE806" s="76"/>
      <c r="AF806" s="97">
        <v>1</v>
      </c>
      <c r="AG806" s="97">
        <v>1</v>
      </c>
      <c r="AH806" s="73"/>
      <c r="AI806" s="57"/>
      <c r="AJ806" s="45"/>
      <c r="AK806" s="45"/>
      <c r="AL806" s="45"/>
    </row>
    <row r="807" spans="1:38" hidden="1" outlineLevel="2" x14ac:dyDescent="0.25">
      <c r="A807" s="45"/>
      <c r="B807" s="54"/>
      <c r="C807" s="47">
        <f t="shared" si="194"/>
        <v>3</v>
      </c>
      <c r="D807" s="73"/>
      <c r="E807" s="70" t="s">
        <v>1549</v>
      </c>
      <c r="F807" s="70" t="s">
        <v>1550</v>
      </c>
      <c r="G807" s="73"/>
      <c r="H807" s="76" t="s">
        <v>1551</v>
      </c>
      <c r="I807" s="96" t="s">
        <v>540</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1540</v>
      </c>
      <c r="AE807" s="76"/>
      <c r="AF807" s="76">
        <v>1</v>
      </c>
      <c r="AG807" s="76">
        <v>1</v>
      </c>
      <c r="AH807" s="73"/>
      <c r="AI807" s="57"/>
      <c r="AJ807" s="45"/>
      <c r="AK807" s="45"/>
      <c r="AL807" s="45"/>
    </row>
    <row r="808" spans="1:38" hidden="1" outlineLevel="2" x14ac:dyDescent="0.25">
      <c r="A808" s="45"/>
      <c r="B808" s="54"/>
      <c r="C808" s="47">
        <f t="shared" si="194"/>
        <v>3</v>
      </c>
      <c r="D808" s="73"/>
      <c r="E808" s="70"/>
      <c r="F808" s="70" t="s">
        <v>1552</v>
      </c>
      <c r="G808" s="73"/>
      <c r="H808" s="76" t="s">
        <v>1553</v>
      </c>
      <c r="I808" s="96" t="s">
        <v>540</v>
      </c>
      <c r="J808" s="96"/>
      <c r="K808" s="76"/>
      <c r="L808" s="76"/>
      <c r="M808" s="97">
        <v>0.5</v>
      </c>
      <c r="N808" s="97">
        <v>0.5</v>
      </c>
      <c r="O808" s="97">
        <v>0.5</v>
      </c>
      <c r="P808" s="97">
        <v>0.5</v>
      </c>
      <c r="Q808" s="76"/>
      <c r="R808" s="76"/>
      <c r="S808" s="97" t="s">
        <v>1554</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1559</v>
      </c>
      <c r="AE808" s="76"/>
      <c r="AF808" s="97">
        <v>1</v>
      </c>
      <c r="AG808" s="97">
        <v>1</v>
      </c>
      <c r="AH808" s="73"/>
      <c r="AI808" s="57"/>
      <c r="AJ808" s="45"/>
      <c r="AK808" s="45"/>
      <c r="AL808" s="45"/>
    </row>
    <row r="809" spans="1:38" hidden="1" outlineLevel="2" x14ac:dyDescent="0.25">
      <c r="A809" s="45"/>
      <c r="B809" s="54"/>
      <c r="C809" s="47">
        <f t="shared" si="194"/>
        <v>3</v>
      </c>
      <c r="D809" s="73"/>
      <c r="E809" s="70"/>
      <c r="F809" s="70" t="s">
        <v>1555</v>
      </c>
      <c r="G809" s="73"/>
      <c r="H809" s="76" t="s">
        <v>1556</v>
      </c>
      <c r="I809" s="96" t="s">
        <v>540</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1559</v>
      </c>
      <c r="AE809" s="76"/>
      <c r="AF809" s="97">
        <v>1</v>
      </c>
      <c r="AG809" s="97">
        <v>1</v>
      </c>
      <c r="AH809" s="73"/>
      <c r="AI809" s="57"/>
      <c r="AJ809" s="45"/>
      <c r="AK809" s="45"/>
      <c r="AL809" s="45"/>
    </row>
    <row r="810" spans="1:38" hidden="1" outlineLevel="2" x14ac:dyDescent="0.25">
      <c r="A810" s="45"/>
      <c r="B810" s="54"/>
      <c r="C810" s="47">
        <f t="shared" si="194"/>
        <v>3</v>
      </c>
      <c r="D810" s="73"/>
      <c r="E810" s="70"/>
      <c r="F810" s="70" t="s">
        <v>1557</v>
      </c>
      <c r="G810" s="73"/>
      <c r="H810" s="76" t="s">
        <v>1558</v>
      </c>
      <c r="I810" s="96" t="s">
        <v>540</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1559</v>
      </c>
      <c r="AE810" s="76"/>
      <c r="AF810" s="97">
        <v>1</v>
      </c>
      <c r="AG810" s="97">
        <v>1</v>
      </c>
      <c r="AH810" s="73"/>
      <c r="AI810" s="57"/>
      <c r="AJ810" s="45"/>
      <c r="AK810" s="45"/>
      <c r="AL810" s="45"/>
    </row>
    <row r="811" spans="1:38" hidden="1" outlineLevel="2" x14ac:dyDescent="0.25">
      <c r="A811" s="45"/>
      <c r="B811" s="54"/>
      <c r="C811" s="47">
        <f t="shared" si="194"/>
        <v>3</v>
      </c>
      <c r="D811" s="73"/>
      <c r="E811" s="70" t="s">
        <v>1560</v>
      </c>
      <c r="F811" s="70" t="s">
        <v>1561</v>
      </c>
      <c r="G811" s="73"/>
      <c r="H811" s="76" t="s">
        <v>1562</v>
      </c>
      <c r="I811" s="96" t="s">
        <v>540</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1540</v>
      </c>
      <c r="AE811" s="76"/>
      <c r="AF811" s="76">
        <v>1</v>
      </c>
      <c r="AG811" s="76">
        <v>1</v>
      </c>
      <c r="AH811" s="73"/>
      <c r="AI811" s="57"/>
      <c r="AJ811" s="45"/>
      <c r="AK811" s="45"/>
      <c r="AL811" s="45"/>
    </row>
    <row r="812" spans="1:38" hidden="1" outlineLevel="2" x14ac:dyDescent="0.25">
      <c r="A812" s="45"/>
      <c r="B812" s="54"/>
      <c r="C812" s="47">
        <f t="shared" si="194"/>
        <v>3</v>
      </c>
      <c r="D812" s="73"/>
      <c r="E812" s="70"/>
      <c r="F812" s="70" t="s">
        <v>1563</v>
      </c>
      <c r="G812" s="73"/>
      <c r="H812" s="76" t="s">
        <v>1553</v>
      </c>
      <c r="I812" s="96" t="s">
        <v>540</v>
      </c>
      <c r="J812" s="96"/>
      <c r="K812" s="76"/>
      <c r="L812" s="76"/>
      <c r="M812" s="97">
        <v>1</v>
      </c>
      <c r="N812" s="97">
        <v>1</v>
      </c>
      <c r="O812" s="97">
        <v>1</v>
      </c>
      <c r="P812" s="97">
        <v>1</v>
      </c>
      <c r="Q812" s="76"/>
      <c r="R812" s="76"/>
      <c r="S812" s="97" t="s">
        <v>1554</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1559</v>
      </c>
      <c r="AE812" s="76"/>
      <c r="AF812" s="97">
        <v>1</v>
      </c>
      <c r="AG812" s="97">
        <v>1</v>
      </c>
      <c r="AH812" s="73"/>
      <c r="AI812" s="57"/>
      <c r="AJ812" s="45"/>
      <c r="AK812" s="45"/>
      <c r="AL812" s="45"/>
    </row>
    <row r="813" spans="1:38" hidden="1" outlineLevel="2" x14ac:dyDescent="0.25">
      <c r="A813" s="45"/>
      <c r="B813" s="54"/>
      <c r="C813" s="47">
        <f t="shared" si="194"/>
        <v>3</v>
      </c>
      <c r="D813" s="73"/>
      <c r="E813" s="70"/>
      <c r="F813" s="70" t="s">
        <v>1564</v>
      </c>
      <c r="G813" s="73"/>
      <c r="H813" s="76" t="s">
        <v>1556</v>
      </c>
      <c r="I813" s="96" t="s">
        <v>540</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1559</v>
      </c>
      <c r="AE813" s="76"/>
      <c r="AF813" s="97">
        <v>1</v>
      </c>
      <c r="AG813" s="97">
        <v>1</v>
      </c>
      <c r="AH813" s="73"/>
      <c r="AI813" s="57"/>
      <c r="AJ813" s="45"/>
      <c r="AK813" s="45"/>
      <c r="AL813" s="45"/>
    </row>
    <row r="814" spans="1:38" hidden="1" outlineLevel="2" x14ac:dyDescent="0.25">
      <c r="A814" s="45"/>
      <c r="B814" s="54"/>
      <c r="C814" s="47">
        <f t="shared" si="194"/>
        <v>3</v>
      </c>
      <c r="D814" s="73"/>
      <c r="E814" s="70"/>
      <c r="F814" s="70" t="s">
        <v>1565</v>
      </c>
      <c r="G814" s="73"/>
      <c r="H814" s="76" t="s">
        <v>1558</v>
      </c>
      <c r="I814" s="96" t="s">
        <v>540</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1559</v>
      </c>
      <c r="AE814" s="76"/>
      <c r="AF814" s="97">
        <v>1</v>
      </c>
      <c r="AG814" s="97">
        <v>1</v>
      </c>
      <c r="AH814" s="73"/>
      <c r="AI814" s="57"/>
      <c r="AJ814" s="45"/>
      <c r="AK814" s="45"/>
      <c r="AL814" s="45"/>
    </row>
    <row r="815" spans="1:38" hidden="1" outlineLevel="2" x14ac:dyDescent="0.25">
      <c r="A815" s="45"/>
      <c r="B815" s="54"/>
      <c r="C815" s="47">
        <f t="shared" si="194"/>
        <v>3</v>
      </c>
      <c r="D815" s="73"/>
      <c r="E815" s="70" t="s">
        <v>1566</v>
      </c>
      <c r="F815" s="70" t="s">
        <v>1567</v>
      </c>
      <c r="G815" s="73"/>
      <c r="H815" s="76" t="s">
        <v>1568</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1569</v>
      </c>
      <c r="AE815" s="76"/>
      <c r="AF815" s="76">
        <v>1</v>
      </c>
      <c r="AG815" s="76">
        <v>1</v>
      </c>
      <c r="AH815" s="73"/>
      <c r="AI815" s="57"/>
      <c r="AJ815" s="45"/>
      <c r="AK815" s="45"/>
      <c r="AL815" s="45"/>
    </row>
    <row r="816" spans="1:38" hidden="1" outlineLevel="2" x14ac:dyDescent="0.25">
      <c r="A816" s="45"/>
      <c r="B816" s="54"/>
      <c r="C816" s="47">
        <f t="shared" si="194"/>
        <v>3</v>
      </c>
      <c r="D816" s="73"/>
      <c r="E816" s="70"/>
      <c r="F816" s="70" t="s">
        <v>1570</v>
      </c>
      <c r="G816" s="73"/>
      <c r="H816" s="76" t="s">
        <v>1571</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1569</v>
      </c>
      <c r="AE816" s="76"/>
      <c r="AF816" s="97">
        <v>1</v>
      </c>
      <c r="AG816" s="97">
        <v>1</v>
      </c>
      <c r="AH816" s="73"/>
      <c r="AI816" s="57"/>
      <c r="AJ816" s="45"/>
      <c r="AK816" s="45"/>
      <c r="AL816" s="45"/>
    </row>
    <row r="817" spans="1:38" hidden="1" outlineLevel="2" x14ac:dyDescent="0.25">
      <c r="A817" s="45"/>
      <c r="B817" s="54"/>
      <c r="C817" s="47">
        <f t="shared" si="194"/>
        <v>3</v>
      </c>
      <c r="D817" s="73"/>
      <c r="E817" s="70"/>
      <c r="F817" s="70" t="s">
        <v>1572</v>
      </c>
      <c r="G817" s="73"/>
      <c r="H817" s="76" t="s">
        <v>1573</v>
      </c>
      <c r="I817" s="96" t="s">
        <v>1574</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1575</v>
      </c>
      <c r="AE817" s="76"/>
      <c r="AF817" s="97">
        <v>1</v>
      </c>
      <c r="AG817" s="97">
        <v>1</v>
      </c>
      <c r="AH817" s="73"/>
      <c r="AI817" s="57"/>
      <c r="AJ817" s="45"/>
      <c r="AK817" s="45"/>
      <c r="AL817" s="45"/>
    </row>
    <row r="818" spans="1:38" hidden="1" outlineLevel="2" x14ac:dyDescent="0.25">
      <c r="A818" s="45"/>
      <c r="B818" s="54"/>
      <c r="C818" s="47">
        <f t="shared" si="194"/>
        <v>3</v>
      </c>
      <c r="D818" s="73"/>
      <c r="E818" s="70"/>
      <c r="F818" s="70" t="s">
        <v>1576</v>
      </c>
      <c r="G818" s="73"/>
      <c r="H818" s="76" t="s">
        <v>1577</v>
      </c>
      <c r="I818" s="96" t="s">
        <v>1574</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1578</v>
      </c>
      <c r="AE818" s="76"/>
      <c r="AF818" s="97">
        <v>1</v>
      </c>
      <c r="AG818" s="97">
        <v>1</v>
      </c>
      <c r="AH818" s="73"/>
      <c r="AI818" s="57"/>
      <c r="AJ818" s="45"/>
      <c r="AK818" s="45"/>
      <c r="AL818" s="45"/>
    </row>
    <row r="819" spans="1:38" hidden="1" outlineLevel="2" x14ac:dyDescent="0.25">
      <c r="A819" s="45"/>
      <c r="B819" s="54"/>
      <c r="C819" s="47">
        <f t="shared" si="194"/>
        <v>3</v>
      </c>
      <c r="D819" s="73"/>
      <c r="E819" s="70" t="s">
        <v>1579</v>
      </c>
      <c r="F819" s="70" t="s">
        <v>1580</v>
      </c>
      <c r="G819" s="73"/>
      <c r="H819" s="76" t="s">
        <v>1581</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1569</v>
      </c>
      <c r="AE819" s="76"/>
      <c r="AF819" s="76">
        <v>1</v>
      </c>
      <c r="AG819" s="76">
        <v>1</v>
      </c>
      <c r="AH819" s="73"/>
      <c r="AI819" s="57"/>
      <c r="AJ819" s="45"/>
      <c r="AK819" s="45"/>
      <c r="AL819" s="45"/>
    </row>
    <row r="820" spans="1:38" hidden="1" outlineLevel="2" x14ac:dyDescent="0.25">
      <c r="A820" s="45"/>
      <c r="B820" s="54"/>
      <c r="C820" s="47">
        <f t="shared" si="194"/>
        <v>3</v>
      </c>
      <c r="D820" s="73"/>
      <c r="E820" s="70"/>
      <c r="F820" s="70" t="s">
        <v>1582</v>
      </c>
      <c r="G820" s="73"/>
      <c r="H820" s="76" t="s">
        <v>1571</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1569</v>
      </c>
      <c r="AE820" s="76"/>
      <c r="AF820" s="97">
        <v>1</v>
      </c>
      <c r="AG820" s="97">
        <v>1</v>
      </c>
      <c r="AH820" s="73"/>
      <c r="AI820" s="57"/>
      <c r="AJ820" s="45"/>
      <c r="AK820" s="45"/>
      <c r="AL820" s="45"/>
    </row>
    <row r="821" spans="1:38" hidden="1" outlineLevel="2" x14ac:dyDescent="0.25">
      <c r="A821" s="45"/>
      <c r="B821" s="54"/>
      <c r="C821" s="47">
        <f t="shared" si="194"/>
        <v>3</v>
      </c>
      <c r="D821" s="73"/>
      <c r="E821" s="70"/>
      <c r="F821" s="70" t="s">
        <v>1583</v>
      </c>
      <c r="G821" s="73"/>
      <c r="H821" s="76" t="s">
        <v>1573</v>
      </c>
      <c r="I821" s="96" t="s">
        <v>1574</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2328</v>
      </c>
      <c r="AE821" s="76"/>
      <c r="AF821" s="97">
        <v>1</v>
      </c>
      <c r="AG821" s="97">
        <v>1</v>
      </c>
      <c r="AH821" s="73"/>
      <c r="AI821" s="57"/>
      <c r="AJ821" s="45"/>
      <c r="AK821" s="45"/>
      <c r="AL821" s="45"/>
    </row>
    <row r="822" spans="1:38" hidden="1" outlineLevel="2" x14ac:dyDescent="0.25">
      <c r="A822" s="45"/>
      <c r="B822" s="54"/>
      <c r="C822" s="47">
        <f t="shared" si="194"/>
        <v>3</v>
      </c>
      <c r="D822" s="73"/>
      <c r="E822" s="70"/>
      <c r="F822" s="70" t="s">
        <v>1584</v>
      </c>
      <c r="G822" s="73"/>
      <c r="H822" s="76" t="s">
        <v>1577</v>
      </c>
      <c r="I822" s="96" t="s">
        <v>1574</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2329</v>
      </c>
      <c r="AE822" s="76"/>
      <c r="AF822" s="97">
        <v>1</v>
      </c>
      <c r="AG822" s="97">
        <v>1</v>
      </c>
      <c r="AH822" s="73"/>
      <c r="AI822" s="57"/>
      <c r="AJ822" s="45"/>
      <c r="AK822" s="45"/>
      <c r="AL822" s="45"/>
    </row>
    <row r="823" spans="1:38" hidden="1" outlineLevel="2" x14ac:dyDescent="0.25">
      <c r="A823" s="45"/>
      <c r="B823" s="54"/>
      <c r="C823" s="47">
        <f t="shared" si="194"/>
        <v>3</v>
      </c>
      <c r="D823" s="73"/>
      <c r="E823" s="70" t="s">
        <v>1585</v>
      </c>
      <c r="F823" s="70" t="s">
        <v>1586</v>
      </c>
      <c r="G823" s="73"/>
      <c r="H823" s="76" t="s">
        <v>1587</v>
      </c>
      <c r="I823" s="96" t="s">
        <v>540</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1569</v>
      </c>
      <c r="AE823" s="76"/>
      <c r="AF823" s="76">
        <v>1</v>
      </c>
      <c r="AG823" s="76">
        <v>1</v>
      </c>
      <c r="AH823" s="73"/>
      <c r="AI823" s="57"/>
      <c r="AJ823" s="45"/>
      <c r="AK823" s="45"/>
      <c r="AL823" s="45"/>
    </row>
    <row r="824" spans="1:38" hidden="1" outlineLevel="2" x14ac:dyDescent="0.25">
      <c r="A824" s="45"/>
      <c r="B824" s="54"/>
      <c r="C824" s="47">
        <f t="shared" si="194"/>
        <v>3</v>
      </c>
      <c r="D824" s="73"/>
      <c r="E824" s="70"/>
      <c r="F824" s="70" t="s">
        <v>1588</v>
      </c>
      <c r="G824" s="73"/>
      <c r="H824" s="76" t="s">
        <v>1571</v>
      </c>
      <c r="I824" s="96" t="s">
        <v>540</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1544</v>
      </c>
      <c r="AE824" s="76"/>
      <c r="AF824" s="97">
        <v>1</v>
      </c>
      <c r="AG824" s="97">
        <v>1</v>
      </c>
      <c r="AH824" s="73"/>
      <c r="AI824" s="57"/>
      <c r="AJ824" s="45"/>
      <c r="AK824" s="45"/>
      <c r="AL824" s="45"/>
    </row>
    <row r="825" spans="1:38" hidden="1" outlineLevel="2" x14ac:dyDescent="0.25">
      <c r="A825" s="45"/>
      <c r="B825" s="54"/>
      <c r="C825" s="47">
        <f t="shared" si="194"/>
        <v>3</v>
      </c>
      <c r="D825" s="73"/>
      <c r="E825" s="70"/>
      <c r="F825" s="70" t="s">
        <v>1589</v>
      </c>
      <c r="G825" s="73"/>
      <c r="H825" s="76" t="s">
        <v>1573</v>
      </c>
      <c r="I825" s="96" t="s">
        <v>540</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1544</v>
      </c>
      <c r="AE825" s="76"/>
      <c r="AF825" s="97">
        <v>1</v>
      </c>
      <c r="AG825" s="97">
        <v>1</v>
      </c>
      <c r="AH825" s="73"/>
      <c r="AI825" s="57"/>
      <c r="AJ825" s="45"/>
      <c r="AK825" s="45"/>
      <c r="AL825" s="45"/>
    </row>
    <row r="826" spans="1:38" hidden="1" outlineLevel="2" x14ac:dyDescent="0.25">
      <c r="A826" s="45"/>
      <c r="B826" s="54"/>
      <c r="C826" s="47">
        <f t="shared" si="194"/>
        <v>3</v>
      </c>
      <c r="D826" s="73"/>
      <c r="E826" s="70"/>
      <c r="F826" s="70" t="s">
        <v>1590</v>
      </c>
      <c r="G826" s="73"/>
      <c r="H826" s="76" t="s">
        <v>1577</v>
      </c>
      <c r="I826" s="96" t="s">
        <v>540</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1544</v>
      </c>
      <c r="AE826" s="76"/>
      <c r="AF826" s="97">
        <v>1</v>
      </c>
      <c r="AG826" s="97">
        <v>1</v>
      </c>
      <c r="AH826" s="73"/>
      <c r="AI826" s="57"/>
      <c r="AJ826" s="45"/>
      <c r="AK826" s="45"/>
      <c r="AL826" s="45"/>
    </row>
    <row r="827" spans="1:38" hidden="1" outlineLevel="2" x14ac:dyDescent="0.25">
      <c r="A827" s="45"/>
      <c r="B827" s="54"/>
      <c r="C827" s="47">
        <f t="shared" si="194"/>
        <v>3</v>
      </c>
      <c r="D827" s="73"/>
      <c r="E827" s="70" t="s">
        <v>1591</v>
      </c>
      <c r="F827" s="70" t="s">
        <v>1592</v>
      </c>
      <c r="G827" s="73"/>
      <c r="H827" s="76" t="s">
        <v>1581</v>
      </c>
      <c r="I827" s="96" t="s">
        <v>540</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1569</v>
      </c>
      <c r="AE827" s="76"/>
      <c r="AF827" s="76">
        <v>1</v>
      </c>
      <c r="AG827" s="76">
        <v>1</v>
      </c>
      <c r="AH827" s="73"/>
      <c r="AI827" s="57"/>
      <c r="AJ827" s="45"/>
      <c r="AK827" s="45"/>
      <c r="AL827" s="45"/>
    </row>
    <row r="828" spans="1:38" hidden="1" outlineLevel="2" x14ac:dyDescent="0.25">
      <c r="A828" s="45"/>
      <c r="B828" s="54"/>
      <c r="C828" s="47">
        <f t="shared" si="194"/>
        <v>3</v>
      </c>
      <c r="D828" s="73"/>
      <c r="E828" s="70"/>
      <c r="F828" s="70" t="s">
        <v>1593</v>
      </c>
      <c r="G828" s="73"/>
      <c r="H828" s="76" t="s">
        <v>1571</v>
      </c>
      <c r="I828" s="96" t="s">
        <v>540</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1544</v>
      </c>
      <c r="AE828" s="76"/>
      <c r="AF828" s="97">
        <v>1</v>
      </c>
      <c r="AG828" s="97">
        <v>1</v>
      </c>
      <c r="AH828" s="73"/>
      <c r="AI828" s="57"/>
      <c r="AJ828" s="45"/>
      <c r="AK828" s="45"/>
      <c r="AL828" s="45"/>
    </row>
    <row r="829" spans="1:38" hidden="1" outlineLevel="2" x14ac:dyDescent="0.25">
      <c r="A829" s="45"/>
      <c r="B829" s="54"/>
      <c r="C829" s="47">
        <f t="shared" si="194"/>
        <v>3</v>
      </c>
      <c r="D829" s="73"/>
      <c r="E829" s="70"/>
      <c r="F829" s="70" t="s">
        <v>1594</v>
      </c>
      <c r="G829" s="73"/>
      <c r="H829" s="76" t="s">
        <v>1573</v>
      </c>
      <c r="I829" s="96" t="s">
        <v>540</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1544</v>
      </c>
      <c r="AE829" s="76"/>
      <c r="AF829" s="97">
        <v>1</v>
      </c>
      <c r="AG829" s="97">
        <v>1</v>
      </c>
      <c r="AH829" s="73"/>
      <c r="AI829" s="57"/>
      <c r="AJ829" s="45"/>
      <c r="AK829" s="45"/>
      <c r="AL829" s="45"/>
    </row>
    <row r="830" spans="1:38" hidden="1" outlineLevel="2" x14ac:dyDescent="0.25">
      <c r="A830" s="45"/>
      <c r="B830" s="54"/>
      <c r="C830" s="47">
        <f t="shared" si="194"/>
        <v>3</v>
      </c>
      <c r="D830" s="73"/>
      <c r="E830" s="70"/>
      <c r="F830" s="70" t="s">
        <v>1595</v>
      </c>
      <c r="G830" s="73"/>
      <c r="H830" s="76" t="s">
        <v>1577</v>
      </c>
      <c r="I830" s="96" t="s">
        <v>540</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1544</v>
      </c>
      <c r="AE830" s="76"/>
      <c r="AF830" s="97">
        <v>1</v>
      </c>
      <c r="AG830" s="97">
        <v>1</v>
      </c>
      <c r="AH830" s="73"/>
      <c r="AI830" s="57"/>
      <c r="AJ830" s="45"/>
      <c r="AK830" s="45"/>
      <c r="AL830" s="45"/>
    </row>
    <row r="831" spans="1:38" hidden="1" outlineLevel="2" x14ac:dyDescent="0.25">
      <c r="A831" s="45"/>
      <c r="B831" s="54"/>
      <c r="C831" s="47">
        <f t="shared" si="194"/>
        <v>3</v>
      </c>
      <c r="D831" s="73"/>
      <c r="E831" s="70"/>
      <c r="F831" s="70" t="s">
        <v>1596</v>
      </c>
      <c r="G831" s="73"/>
      <c r="H831" s="76" t="s">
        <v>1597</v>
      </c>
      <c r="I831" s="96" t="s">
        <v>540</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hidden="1" outlineLevel="2" x14ac:dyDescent="0.25">
      <c r="A832" s="45"/>
      <c r="B832" s="54"/>
      <c r="C832" s="47">
        <f t="shared" si="194"/>
        <v>3</v>
      </c>
      <c r="D832" s="73"/>
      <c r="E832" s="70"/>
      <c r="F832" s="70" t="s">
        <v>1598</v>
      </c>
      <c r="G832" s="73"/>
      <c r="H832" s="76" t="s">
        <v>1599</v>
      </c>
      <c r="I832" s="96" t="s">
        <v>540</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2634</v>
      </c>
      <c r="AE832" s="76"/>
      <c r="AF832" s="97">
        <v>1</v>
      </c>
      <c r="AG832" s="97">
        <v>1</v>
      </c>
      <c r="AH832" s="73"/>
      <c r="AI832" s="57"/>
      <c r="AJ832" s="45"/>
      <c r="AK832" s="45"/>
      <c r="AL832" s="45"/>
    </row>
    <row r="833" spans="1:38" hidden="1" outlineLevel="2" x14ac:dyDescent="0.25">
      <c r="A833" s="45"/>
      <c r="B833" s="54"/>
      <c r="C833" s="47">
        <f t="shared" si="194"/>
        <v>3</v>
      </c>
      <c r="D833" s="73"/>
      <c r="E833" s="70"/>
      <c r="F833" s="70" t="s">
        <v>1600</v>
      </c>
      <c r="G833" s="73"/>
      <c r="H833" s="76" t="s">
        <v>1601</v>
      </c>
      <c r="I833" s="96" t="s">
        <v>540</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hidden="1" outlineLevel="2" x14ac:dyDescent="0.25">
      <c r="A834" s="45"/>
      <c r="B834" s="54"/>
      <c r="C834" s="47">
        <f t="shared" si="194"/>
        <v>3</v>
      </c>
      <c r="D834" s="73"/>
      <c r="E834" s="70"/>
      <c r="F834" s="70" t="s">
        <v>1602</v>
      </c>
      <c r="G834" s="73"/>
      <c r="H834" s="76" t="s">
        <v>1603</v>
      </c>
      <c r="I834" s="96" t="s">
        <v>540</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hidden="1" outlineLevel="2" x14ac:dyDescent="0.25">
      <c r="A835" s="45"/>
      <c r="B835" s="54"/>
      <c r="C835" s="47">
        <f t="shared" si="194"/>
        <v>3</v>
      </c>
      <c r="D835" s="73"/>
      <c r="E835" s="70"/>
      <c r="F835" s="70" t="s">
        <v>1604</v>
      </c>
      <c r="G835" s="73"/>
      <c r="H835" s="76" t="s">
        <v>2792</v>
      </c>
      <c r="I835" s="96" t="s">
        <v>540</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94"/>
        <v>3</v>
      </c>
      <c r="D836" s="73"/>
      <c r="E836" s="70"/>
      <c r="F836" s="70" t="s">
        <v>1605</v>
      </c>
      <c r="G836" s="73"/>
      <c r="H836" s="76" t="s">
        <v>2219</v>
      </c>
      <c r="I836" s="96" t="s">
        <v>540</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2789</v>
      </c>
      <c r="AE836" s="76"/>
      <c r="AF836" s="76">
        <v>1</v>
      </c>
      <c r="AG836" s="76">
        <v>1</v>
      </c>
      <c r="AH836" s="73"/>
      <c r="AI836" s="57"/>
      <c r="AJ836" s="45"/>
      <c r="AK836" s="45"/>
      <c r="AL836" s="45"/>
    </row>
    <row r="837" spans="1:38" hidden="1" outlineLevel="2" x14ac:dyDescent="0.25">
      <c r="A837" s="45"/>
      <c r="B837" s="54"/>
      <c r="C837" s="47">
        <f t="shared" si="194"/>
        <v>3</v>
      </c>
      <c r="D837" s="73"/>
      <c r="E837" s="70"/>
      <c r="F837" s="70" t="s">
        <v>1606</v>
      </c>
      <c r="G837" s="73"/>
      <c r="H837" s="76" t="s">
        <v>2220</v>
      </c>
      <c r="I837" s="96" t="s">
        <v>540</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hidden="1" outlineLevel="2" x14ac:dyDescent="0.25">
      <c r="A838" s="45"/>
      <c r="B838" s="54"/>
      <c r="C838" s="47">
        <f t="shared" ref="C838:C842" si="215">INT($C$29)+3</f>
        <v>4</v>
      </c>
      <c r="D838" s="73"/>
      <c r="E838" s="70"/>
      <c r="F838" s="70" t="s">
        <v>1607</v>
      </c>
      <c r="G838" s="73"/>
      <c r="H838" s="76" t="s">
        <v>2221</v>
      </c>
      <c r="I838" s="96" t="s">
        <v>540</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hidden="1" outlineLevel="2" x14ac:dyDescent="0.25">
      <c r="A839" s="45"/>
      <c r="B839" s="54"/>
      <c r="C839" s="47">
        <f t="shared" si="215"/>
        <v>4</v>
      </c>
      <c r="D839" s="73"/>
      <c r="E839" s="70" t="s">
        <v>1612</v>
      </c>
      <c r="F839" s="70" t="s">
        <v>1608</v>
      </c>
      <c r="G839" s="73"/>
      <c r="H839" s="76" t="s">
        <v>1614</v>
      </c>
      <c r="I839" s="96" t="s">
        <v>540</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1569</v>
      </c>
      <c r="AE839" s="76"/>
      <c r="AF839" s="76">
        <v>1</v>
      </c>
      <c r="AG839" s="76">
        <v>1</v>
      </c>
      <c r="AH839" s="73"/>
      <c r="AI839" s="57"/>
      <c r="AJ839" s="45"/>
      <c r="AK839" s="45"/>
      <c r="AL839" s="45"/>
    </row>
    <row r="840" spans="1:38" hidden="1" outlineLevel="2" x14ac:dyDescent="0.25">
      <c r="A840" s="45"/>
      <c r="B840" s="54"/>
      <c r="C840" s="47">
        <f t="shared" si="215"/>
        <v>4</v>
      </c>
      <c r="D840" s="73"/>
      <c r="E840" s="70"/>
      <c r="F840" s="70" t="s">
        <v>1609</v>
      </c>
      <c r="G840" s="73"/>
      <c r="H840" s="76" t="s">
        <v>1533</v>
      </c>
      <c r="I840" s="96" t="s">
        <v>540</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1057</v>
      </c>
      <c r="AE840" s="76"/>
      <c r="AF840" s="97">
        <v>1</v>
      </c>
      <c r="AG840" s="97">
        <v>1</v>
      </c>
      <c r="AH840" s="73"/>
      <c r="AI840" s="57"/>
      <c r="AJ840" s="45"/>
      <c r="AK840" s="45"/>
      <c r="AL840" s="45"/>
    </row>
    <row r="841" spans="1:38" hidden="1" outlineLevel="2" x14ac:dyDescent="0.25">
      <c r="A841" s="45"/>
      <c r="B841" s="54"/>
      <c r="C841" s="47">
        <f t="shared" si="215"/>
        <v>4</v>
      </c>
      <c r="D841" s="73"/>
      <c r="E841" s="70"/>
      <c r="F841" s="70" t="s">
        <v>1610</v>
      </c>
      <c r="G841" s="73"/>
      <c r="H841" s="76" t="s">
        <v>1535</v>
      </c>
      <c r="I841" s="96" t="s">
        <v>540</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1057</v>
      </c>
      <c r="AE841" s="76"/>
      <c r="AF841" s="97">
        <v>1</v>
      </c>
      <c r="AG841" s="97">
        <v>1</v>
      </c>
      <c r="AH841" s="73"/>
      <c r="AI841" s="57"/>
      <c r="AJ841" s="45"/>
      <c r="AK841" s="45"/>
      <c r="AL841" s="45"/>
    </row>
    <row r="842" spans="1:38" hidden="1" outlineLevel="2" collapsed="1" x14ac:dyDescent="0.25">
      <c r="A842" s="45"/>
      <c r="B842" s="54"/>
      <c r="C842" s="47">
        <f t="shared" si="215"/>
        <v>4</v>
      </c>
      <c r="D842" s="73"/>
      <c r="E842" s="70"/>
      <c r="F842" s="70" t="s">
        <v>1611</v>
      </c>
      <c r="G842" s="73"/>
      <c r="H842" s="76" t="s">
        <v>1537</v>
      </c>
      <c r="I842" s="96" t="s">
        <v>540</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2773</v>
      </c>
      <c r="AE842" s="76"/>
      <c r="AF842" s="97">
        <v>1</v>
      </c>
      <c r="AG842" s="97">
        <v>1</v>
      </c>
      <c r="AH842" s="73"/>
      <c r="AI842" s="57"/>
      <c r="AJ842" s="45"/>
      <c r="AK842" s="45"/>
      <c r="AL842" s="45"/>
    </row>
    <row r="843" spans="1:38" hidden="1" outlineLevel="3" x14ac:dyDescent="0.25">
      <c r="A843" s="45"/>
      <c r="B843" s="54"/>
      <c r="C843" s="47">
        <f>INT($C$29)+2</f>
        <v>3</v>
      </c>
      <c r="D843" s="73"/>
      <c r="E843" s="70"/>
      <c r="F843" s="70" t="s">
        <v>1613</v>
      </c>
      <c r="G843" s="73"/>
      <c r="H843" s="76" t="s">
        <v>1531</v>
      </c>
      <c r="I843" s="96" t="s">
        <v>540</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1615</v>
      </c>
      <c r="G844" s="73"/>
      <c r="H844" s="76" t="s">
        <v>1533</v>
      </c>
      <c r="I844" s="96" t="s">
        <v>540</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1616</v>
      </c>
      <c r="G845" s="73"/>
      <c r="H845" s="76" t="s">
        <v>1535</v>
      </c>
      <c r="I845" s="96" t="s">
        <v>540</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1617</v>
      </c>
      <c r="G846" s="73"/>
      <c r="H846" s="76" t="s">
        <v>1537</v>
      </c>
      <c r="I846" s="96" t="s">
        <v>540</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220">INT($C$29)+3</f>
        <v>4</v>
      </c>
      <c r="D847" s="73"/>
      <c r="E847" s="70"/>
      <c r="F847" s="70" t="s">
        <v>1618</v>
      </c>
      <c r="G847" s="73"/>
      <c r="H847" s="76" t="s">
        <v>1619</v>
      </c>
      <c r="I847" s="96" t="s">
        <v>540</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220"/>
        <v>4</v>
      </c>
      <c r="D848" s="73"/>
      <c r="E848" s="70"/>
      <c r="F848" s="70" t="s">
        <v>1620</v>
      </c>
      <c r="G848" s="73"/>
      <c r="H848" s="76" t="s">
        <v>1533</v>
      </c>
      <c r="I848" s="96" t="s">
        <v>540</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0"/>
        <v>4</v>
      </c>
      <c r="D849" s="73"/>
      <c r="E849" s="70"/>
      <c r="F849" s="70" t="s">
        <v>1621</v>
      </c>
      <c r="G849" s="73"/>
      <c r="H849" s="76" t="s">
        <v>1535</v>
      </c>
      <c r="I849" s="96" t="s">
        <v>540</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0"/>
        <v>4</v>
      </c>
      <c r="D850" s="73"/>
      <c r="E850" s="70"/>
      <c r="F850" s="70" t="s">
        <v>1622</v>
      </c>
      <c r="G850" s="73"/>
      <c r="H850" s="76" t="s">
        <v>1537</v>
      </c>
      <c r="I850" s="96" t="s">
        <v>540</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0"/>
        <v>4</v>
      </c>
      <c r="D851" s="73"/>
      <c r="E851" s="70"/>
      <c r="F851" s="70" t="s">
        <v>1623</v>
      </c>
      <c r="G851" s="73"/>
      <c r="H851" s="76" t="s">
        <v>1624</v>
      </c>
      <c r="I851" s="96" t="s">
        <v>540</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0"/>
        <v>4</v>
      </c>
      <c r="D852" s="73"/>
      <c r="E852" s="70"/>
      <c r="F852" s="70" t="s">
        <v>1625</v>
      </c>
      <c r="G852" s="73"/>
      <c r="H852" s="76" t="s">
        <v>1533</v>
      </c>
      <c r="I852" s="96" t="s">
        <v>540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0"/>
        <v>4</v>
      </c>
      <c r="D853" s="73"/>
      <c r="E853" s="70"/>
      <c r="F853" s="70" t="s">
        <v>1626</v>
      </c>
      <c r="G853" s="73"/>
      <c r="H853" s="76" t="s">
        <v>1535</v>
      </c>
      <c r="I853" s="96" t="s">
        <v>540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0"/>
        <v>4</v>
      </c>
      <c r="D854" s="73"/>
      <c r="E854" s="70"/>
      <c r="F854" s="70" t="s">
        <v>1627</v>
      </c>
      <c r="G854" s="73"/>
      <c r="H854" s="76" t="s">
        <v>1537</v>
      </c>
      <c r="I854" s="96" t="s">
        <v>540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2" x14ac:dyDescent="0.25">
      <c r="A855" s="45"/>
      <c r="B855" s="54"/>
      <c r="C855" s="47">
        <f t="shared" ref="C855:C902" si="221">INT($C$29)+2</f>
        <v>3</v>
      </c>
      <c r="D855" s="73"/>
      <c r="E855" s="70" t="s">
        <v>823</v>
      </c>
      <c r="F855" s="70" t="s">
        <v>1628</v>
      </c>
      <c r="G855" s="73"/>
      <c r="H855" s="76" t="s">
        <v>1629</v>
      </c>
      <c r="I855" s="96" t="s">
        <v>540</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hidden="1" outlineLevel="2" x14ac:dyDescent="0.25">
      <c r="A856" s="45"/>
      <c r="B856" s="54"/>
      <c r="C856" s="47">
        <f t="shared" si="221"/>
        <v>3</v>
      </c>
      <c r="D856" s="73"/>
      <c r="E856" s="70"/>
      <c r="F856" s="70" t="s">
        <v>1630</v>
      </c>
      <c r="G856" s="73"/>
      <c r="H856" s="76" t="s">
        <v>1631</v>
      </c>
      <c r="I856" s="96" t="s">
        <v>540</v>
      </c>
      <c r="J856" s="96"/>
      <c r="K856" s="97">
        <v>1.5</v>
      </c>
      <c r="L856" s="97">
        <v>1.5</v>
      </c>
      <c r="M856" s="97">
        <v>1</v>
      </c>
      <c r="N856" s="97">
        <v>1</v>
      </c>
      <c r="O856" s="97">
        <v>1</v>
      </c>
      <c r="P856" s="97">
        <v>1</v>
      </c>
      <c r="Q856" s="76"/>
      <c r="R856" s="76" t="s">
        <v>588</v>
      </c>
      <c r="S856" s="76" t="s">
        <v>588</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hidden="1" outlineLevel="2" x14ac:dyDescent="0.25">
      <c r="A857" s="45"/>
      <c r="B857" s="54"/>
      <c r="C857" s="47">
        <f t="shared" si="221"/>
        <v>3</v>
      </c>
      <c r="D857" s="73"/>
      <c r="E857" s="70"/>
      <c r="F857" s="70" t="s">
        <v>1632</v>
      </c>
      <c r="G857" s="73"/>
      <c r="H857" s="76" t="s">
        <v>1633</v>
      </c>
      <c r="I857" s="96" t="s">
        <v>540</v>
      </c>
      <c r="J857" s="96"/>
      <c r="K857" s="97">
        <v>1.75</v>
      </c>
      <c r="L857" s="97">
        <v>1.75</v>
      </c>
      <c r="M857" s="76"/>
      <c r="N857" s="76"/>
      <c r="O857" s="76"/>
      <c r="P857" s="76"/>
      <c r="Q857" s="76"/>
      <c r="R857" s="76" t="s">
        <v>588</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hidden="1" outlineLevel="2" x14ac:dyDescent="0.25">
      <c r="A858" s="45"/>
      <c r="B858" s="54"/>
      <c r="C858" s="47">
        <f t="shared" si="221"/>
        <v>3</v>
      </c>
      <c r="D858" s="73"/>
      <c r="E858" s="70"/>
      <c r="F858" s="70" t="s">
        <v>1634</v>
      </c>
      <c r="G858" s="73"/>
      <c r="H858" s="76" t="s">
        <v>1635</v>
      </c>
      <c r="I858" s="96" t="s">
        <v>540</v>
      </c>
      <c r="J858" s="96"/>
      <c r="K858" s="97">
        <v>2</v>
      </c>
      <c r="L858" s="97">
        <v>2</v>
      </c>
      <c r="M858" s="76"/>
      <c r="N858" s="76"/>
      <c r="O858" s="76"/>
      <c r="P858" s="76"/>
      <c r="Q858" s="76"/>
      <c r="R858" s="76" t="s">
        <v>588</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hidden="1" outlineLevel="2" x14ac:dyDescent="0.25">
      <c r="A859" s="45"/>
      <c r="B859" s="54"/>
      <c r="C859" s="47">
        <f t="shared" si="221"/>
        <v>3</v>
      </c>
      <c r="D859" s="73"/>
      <c r="E859" s="70" t="s">
        <v>826</v>
      </c>
      <c r="F859" s="70" t="s">
        <v>1636</v>
      </c>
      <c r="G859" s="73"/>
      <c r="H859" s="76" t="s">
        <v>1637</v>
      </c>
      <c r="I859" s="96" t="s">
        <v>540</v>
      </c>
      <c r="J859" s="96" t="s">
        <v>1215</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hidden="1" outlineLevel="2" x14ac:dyDescent="0.25">
      <c r="A860" s="45"/>
      <c r="B860" s="54"/>
      <c r="C860" s="47">
        <f t="shared" si="221"/>
        <v>3</v>
      </c>
      <c r="D860" s="73"/>
      <c r="E860" s="70"/>
      <c r="F860" s="70" t="s">
        <v>1638</v>
      </c>
      <c r="G860" s="73"/>
      <c r="H860" s="76" t="s">
        <v>1639</v>
      </c>
      <c r="I860" s="96" t="s">
        <v>99</v>
      </c>
      <c r="J860" s="96" t="s">
        <v>1215</v>
      </c>
      <c r="K860" s="97">
        <v>0.1</v>
      </c>
      <c r="L860" s="97">
        <v>0.1</v>
      </c>
      <c r="M860" s="97">
        <v>7.0000000000000007E-2</v>
      </c>
      <c r="N860" s="97">
        <v>7.0000000000000007E-2</v>
      </c>
      <c r="O860" s="97">
        <v>7.0000000000000007E-2</v>
      </c>
      <c r="P860" s="97">
        <v>7.0000000000000007E-2</v>
      </c>
      <c r="Q860" s="76"/>
      <c r="R860" s="76" t="s">
        <v>588</v>
      </c>
      <c r="S860" s="76" t="s">
        <v>588</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hidden="1" outlineLevel="2" x14ac:dyDescent="0.25">
      <c r="A861" s="45"/>
      <c r="B861" s="54"/>
      <c r="C861" s="47">
        <f t="shared" si="221"/>
        <v>3</v>
      </c>
      <c r="D861" s="73"/>
      <c r="E861" s="70"/>
      <c r="F861" s="70" t="s">
        <v>1640</v>
      </c>
      <c r="G861" s="73"/>
      <c r="H861" s="76" t="s">
        <v>1641</v>
      </c>
      <c r="I861" s="96" t="s">
        <v>99</v>
      </c>
      <c r="J861" s="96" t="s">
        <v>1215</v>
      </c>
      <c r="K861" s="97">
        <v>8.5000000000000006E-2</v>
      </c>
      <c r="L861" s="97">
        <v>8.5000000000000006E-2</v>
      </c>
      <c r="M861" s="76"/>
      <c r="N861" s="76"/>
      <c r="O861" s="76"/>
      <c r="P861" s="76"/>
      <c r="Q861" s="76"/>
      <c r="R861" s="76" t="s">
        <v>588</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hidden="1" outlineLevel="2" x14ac:dyDescent="0.25">
      <c r="A862" s="45"/>
      <c r="B862" s="54"/>
      <c r="C862" s="47">
        <f t="shared" si="221"/>
        <v>3</v>
      </c>
      <c r="D862" s="73"/>
      <c r="E862" s="70"/>
      <c r="F862" s="70" t="s">
        <v>1642</v>
      </c>
      <c r="G862" s="73"/>
      <c r="H862" s="76" t="s">
        <v>1643</v>
      </c>
      <c r="I862" s="96" t="s">
        <v>99</v>
      </c>
      <c r="J862" s="96" t="s">
        <v>1215</v>
      </c>
      <c r="K862" s="97">
        <v>7.0000000000000007E-2</v>
      </c>
      <c r="L862" s="97">
        <v>7.0000000000000007E-2</v>
      </c>
      <c r="M862" s="76"/>
      <c r="N862" s="76"/>
      <c r="O862" s="76"/>
      <c r="P862" s="76"/>
      <c r="Q862" s="76"/>
      <c r="R862" s="76" t="s">
        <v>588</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hidden="1" outlineLevel="2" x14ac:dyDescent="0.25">
      <c r="A863" s="45"/>
      <c r="B863" s="54"/>
      <c r="C863" s="47">
        <f t="shared" si="221"/>
        <v>3</v>
      </c>
      <c r="D863" s="73"/>
      <c r="E863" s="70"/>
      <c r="F863" s="70" t="s">
        <v>1644</v>
      </c>
      <c r="G863" s="73"/>
      <c r="H863" s="76" t="s">
        <v>1645</v>
      </c>
      <c r="I863" s="96" t="s">
        <v>540</v>
      </c>
      <c r="J863" s="96" t="s">
        <v>1187</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221"/>
        <v>3</v>
      </c>
      <c r="D864" s="73"/>
      <c r="E864" s="70"/>
      <c r="F864" s="70" t="s">
        <v>1646</v>
      </c>
      <c r="G864" s="73"/>
      <c r="H864" s="76" t="s">
        <v>1647</v>
      </c>
      <c r="I864" s="96" t="s">
        <v>731</v>
      </c>
      <c r="J864" s="96" t="s">
        <v>1187</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2223</v>
      </c>
      <c r="AE864" s="76"/>
      <c r="AF864" s="97">
        <v>1</v>
      </c>
      <c r="AG864" s="97">
        <v>1</v>
      </c>
      <c r="AH864" s="73"/>
      <c r="AI864" s="57"/>
      <c r="AJ864" s="45"/>
      <c r="AK864" s="45"/>
      <c r="AL864" s="45"/>
    </row>
    <row r="865" spans="1:38" hidden="1" outlineLevel="2" x14ac:dyDescent="0.25">
      <c r="A865" s="45"/>
      <c r="B865" s="54"/>
      <c r="C865" s="47">
        <f t="shared" si="221"/>
        <v>3</v>
      </c>
      <c r="D865" s="73"/>
      <c r="E865" s="70"/>
      <c r="F865" s="70" t="s">
        <v>1648</v>
      </c>
      <c r="G865" s="73"/>
      <c r="H865" s="76" t="s">
        <v>1649</v>
      </c>
      <c r="I865" s="96" t="s">
        <v>731</v>
      </c>
      <c r="J865" s="96" t="s">
        <v>1187</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hidden="1" outlineLevel="2" collapsed="1" x14ac:dyDescent="0.25">
      <c r="A866" s="45"/>
      <c r="B866" s="54"/>
      <c r="C866" s="47">
        <f t="shared" si="221"/>
        <v>3</v>
      </c>
      <c r="D866" s="73"/>
      <c r="E866" s="70"/>
      <c r="F866" s="70" t="s">
        <v>1650</v>
      </c>
      <c r="G866" s="73"/>
      <c r="H866" s="76" t="s">
        <v>1651</v>
      </c>
      <c r="I866" s="96" t="s">
        <v>731</v>
      </c>
      <c r="J866" s="96" t="s">
        <v>1187</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25">
      <c r="A867" s="45"/>
      <c r="B867" s="54"/>
      <c r="C867" s="47">
        <f t="shared" si="221"/>
        <v>3</v>
      </c>
      <c r="D867" s="73"/>
      <c r="E867" s="70"/>
      <c r="F867" s="70" t="s">
        <v>1652</v>
      </c>
      <c r="G867" s="73"/>
      <c r="H867" s="76" t="s">
        <v>2225</v>
      </c>
      <c r="I867" s="96" t="s">
        <v>540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1"/>
        <v>3</v>
      </c>
      <c r="D868" s="73"/>
      <c r="E868" s="70"/>
      <c r="F868" s="70" t="s">
        <v>1654</v>
      </c>
      <c r="G868" s="73"/>
      <c r="H868" s="76" t="s">
        <v>1533</v>
      </c>
      <c r="I868" s="96" t="s">
        <v>540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1"/>
        <v>3</v>
      </c>
      <c r="D869" s="73"/>
      <c r="E869" s="70"/>
      <c r="F869" s="70" t="s">
        <v>1655</v>
      </c>
      <c r="G869" s="73"/>
      <c r="H869" s="76" t="s">
        <v>1535</v>
      </c>
      <c r="I869" s="96" t="s">
        <v>540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1"/>
        <v>3</v>
      </c>
      <c r="D870" s="73"/>
      <c r="E870" s="70"/>
      <c r="F870" s="70" t="s">
        <v>1656</v>
      </c>
      <c r="G870" s="73"/>
      <c r="H870" s="76" t="s">
        <v>1537</v>
      </c>
      <c r="I870" s="96" t="s">
        <v>540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1"/>
        <v>3</v>
      </c>
      <c r="D871" s="73"/>
      <c r="E871" s="70"/>
      <c r="F871" s="70" t="s">
        <v>1657</v>
      </c>
      <c r="G871" s="73"/>
      <c r="H871" s="76" t="s">
        <v>1658</v>
      </c>
      <c r="I871" s="96" t="s">
        <v>540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1"/>
        <v>3</v>
      </c>
      <c r="D872" s="73"/>
      <c r="E872" s="70"/>
      <c r="F872" s="70" t="s">
        <v>1659</v>
      </c>
      <c r="G872" s="73"/>
      <c r="H872" s="76" t="s">
        <v>1660</v>
      </c>
      <c r="I872" s="96" t="s">
        <v>540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1"/>
        <v>3</v>
      </c>
      <c r="D873" s="73"/>
      <c r="E873" s="70"/>
      <c r="F873" s="70" t="s">
        <v>1661</v>
      </c>
      <c r="G873" s="73"/>
      <c r="H873" s="76" t="s">
        <v>1662</v>
      </c>
      <c r="I873" s="96" t="s">
        <v>540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1"/>
        <v>3</v>
      </c>
      <c r="D874" s="73"/>
      <c r="E874" s="70"/>
      <c r="F874" s="70" t="s">
        <v>1663</v>
      </c>
      <c r="G874" s="73"/>
      <c r="H874" s="76" t="s">
        <v>1664</v>
      </c>
      <c r="I874" s="96" t="s">
        <v>540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1"/>
        <v>3</v>
      </c>
      <c r="D875" s="73"/>
      <c r="E875" s="70"/>
      <c r="F875" s="70" t="s">
        <v>1665</v>
      </c>
      <c r="G875" s="73"/>
      <c r="H875" s="76" t="s">
        <v>1531</v>
      </c>
      <c r="I875" s="96" t="s">
        <v>540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1"/>
        <v>3</v>
      </c>
      <c r="D876" s="73"/>
      <c r="E876" s="70"/>
      <c r="F876" s="70" t="s">
        <v>1666</v>
      </c>
      <c r="G876" s="73"/>
      <c r="H876" s="76" t="s">
        <v>1533</v>
      </c>
      <c r="I876" s="96" t="s">
        <v>540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1"/>
        <v>3</v>
      </c>
      <c r="D877" s="73"/>
      <c r="E877" s="70"/>
      <c r="F877" s="70" t="s">
        <v>1667</v>
      </c>
      <c r="G877" s="73"/>
      <c r="H877" s="76" t="s">
        <v>1535</v>
      </c>
      <c r="I877" s="96" t="s">
        <v>540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1"/>
        <v>3</v>
      </c>
      <c r="D878" s="73"/>
      <c r="E878" s="70"/>
      <c r="F878" s="70" t="s">
        <v>1668</v>
      </c>
      <c r="G878" s="73"/>
      <c r="H878" s="76" t="s">
        <v>1537</v>
      </c>
      <c r="I878" s="96" t="s">
        <v>540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1"/>
        <v>3</v>
      </c>
      <c r="D879" s="73"/>
      <c r="E879" s="70"/>
      <c r="F879" s="70" t="s">
        <v>2557</v>
      </c>
      <c r="G879" s="73"/>
      <c r="H879" s="76" t="s">
        <v>1531</v>
      </c>
      <c r="I879" s="96" t="s">
        <v>540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1"/>
        <v>3</v>
      </c>
      <c r="D880" s="73"/>
      <c r="E880" s="70"/>
      <c r="F880" s="70" t="s">
        <v>2558</v>
      </c>
      <c r="G880" s="73"/>
      <c r="H880" s="76" t="s">
        <v>1533</v>
      </c>
      <c r="I880" s="96" t="s">
        <v>540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1"/>
        <v>3</v>
      </c>
      <c r="D881" s="73"/>
      <c r="E881" s="70"/>
      <c r="F881" s="70" t="s">
        <v>2559</v>
      </c>
      <c r="G881" s="73"/>
      <c r="H881" s="76" t="s">
        <v>1535</v>
      </c>
      <c r="I881" s="96" t="s">
        <v>540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1"/>
        <v>3</v>
      </c>
      <c r="D882" s="73"/>
      <c r="E882" s="70"/>
      <c r="F882" s="70" t="s">
        <v>2560</v>
      </c>
      <c r="G882" s="73"/>
      <c r="H882" s="76" t="s">
        <v>1537</v>
      </c>
      <c r="I882" s="96" t="s">
        <v>540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1"/>
        <v>3</v>
      </c>
      <c r="D883" s="73"/>
      <c r="E883" s="70"/>
      <c r="F883" s="70" t="s">
        <v>2561</v>
      </c>
      <c r="G883" s="73"/>
      <c r="H883" s="76" t="s">
        <v>1531</v>
      </c>
      <c r="I883" s="96" t="s">
        <v>540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1"/>
        <v>3</v>
      </c>
      <c r="D884" s="73"/>
      <c r="E884" s="70"/>
      <c r="F884" s="70" t="s">
        <v>2562</v>
      </c>
      <c r="G884" s="73"/>
      <c r="H884" s="76" t="s">
        <v>1533</v>
      </c>
      <c r="I884" s="96" t="s">
        <v>540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1"/>
        <v>3</v>
      </c>
      <c r="D885" s="73"/>
      <c r="E885" s="70"/>
      <c r="F885" s="70" t="s">
        <v>2563</v>
      </c>
      <c r="G885" s="73"/>
      <c r="H885" s="76" t="s">
        <v>1535</v>
      </c>
      <c r="I885" s="96" t="s">
        <v>540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1"/>
        <v>3</v>
      </c>
      <c r="D886" s="73"/>
      <c r="E886" s="70"/>
      <c r="F886" s="70" t="s">
        <v>2564</v>
      </c>
      <c r="G886" s="73"/>
      <c r="H886" s="76" t="s">
        <v>1537</v>
      </c>
      <c r="I886" s="96" t="s">
        <v>540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2" x14ac:dyDescent="0.25">
      <c r="A887" s="45"/>
      <c r="B887" s="54"/>
      <c r="C887" s="47">
        <f t="shared" si="221"/>
        <v>3</v>
      </c>
      <c r="D887" s="73"/>
      <c r="E887" s="70"/>
      <c r="F887" s="70" t="s">
        <v>2565</v>
      </c>
      <c r="G887" s="73"/>
      <c r="H887" s="76" t="s">
        <v>2769</v>
      </c>
      <c r="I887" s="96" t="s">
        <v>540</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hidden="1" outlineLevel="2" x14ac:dyDescent="0.25">
      <c r="A888" s="45"/>
      <c r="B888" s="54"/>
      <c r="C888" s="47">
        <f t="shared" si="221"/>
        <v>3</v>
      </c>
      <c r="D888" s="73"/>
      <c r="E888" s="70"/>
      <c r="F888" s="70" t="s">
        <v>2566</v>
      </c>
      <c r="G888" s="73"/>
      <c r="H888" s="76" t="s">
        <v>2771</v>
      </c>
      <c r="I888" s="96" t="s">
        <v>540</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hidden="1" outlineLevel="2" x14ac:dyDescent="0.25">
      <c r="A889" s="45"/>
      <c r="B889" s="54"/>
      <c r="C889" s="47">
        <f t="shared" si="221"/>
        <v>3</v>
      </c>
      <c r="D889" s="73"/>
      <c r="E889" s="70"/>
      <c r="F889" s="70" t="s">
        <v>2567</v>
      </c>
      <c r="G889" s="73"/>
      <c r="H889" s="76" t="s">
        <v>2770</v>
      </c>
      <c r="I889" s="96" t="s">
        <v>540</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hidden="1" outlineLevel="2" x14ac:dyDescent="0.25">
      <c r="A890" s="45"/>
      <c r="B890" s="54"/>
      <c r="C890" s="47">
        <f t="shared" si="221"/>
        <v>3</v>
      </c>
      <c r="D890" s="73"/>
      <c r="E890" s="70"/>
      <c r="F890" s="70" t="s">
        <v>2568</v>
      </c>
      <c r="G890" s="73"/>
      <c r="H890" s="76" t="s">
        <v>2772</v>
      </c>
      <c r="I890" s="96" t="s">
        <v>540</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hidden="1" outlineLevel="2" x14ac:dyDescent="0.25">
      <c r="A891" s="45"/>
      <c r="B891" s="54"/>
      <c r="C891" s="47">
        <f t="shared" si="221"/>
        <v>3</v>
      </c>
      <c r="D891" s="73"/>
      <c r="E891" s="70"/>
      <c r="F891" s="70" t="s">
        <v>2569</v>
      </c>
      <c r="G891" s="73"/>
      <c r="H891" s="76" t="s">
        <v>2824</v>
      </c>
      <c r="I891" s="96" t="s">
        <v>540</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2835</v>
      </c>
      <c r="AE891" s="76"/>
      <c r="AF891" s="76">
        <v>1</v>
      </c>
      <c r="AG891" s="76">
        <v>1</v>
      </c>
      <c r="AH891" s="73"/>
      <c r="AI891" s="57"/>
      <c r="AJ891" s="45"/>
      <c r="AK891" s="45"/>
      <c r="AL891" s="45"/>
    </row>
    <row r="892" spans="1:38" hidden="1" outlineLevel="2" x14ac:dyDescent="0.25">
      <c r="A892" s="45"/>
      <c r="B892" s="54"/>
      <c r="C892" s="47">
        <f t="shared" si="221"/>
        <v>3</v>
      </c>
      <c r="D892" s="73"/>
      <c r="E892" s="70"/>
      <c r="F892" s="70" t="s">
        <v>2570</v>
      </c>
      <c r="G892" s="73"/>
      <c r="H892" s="76" t="s">
        <v>2771</v>
      </c>
      <c r="I892" s="96" t="s">
        <v>540</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2875</v>
      </c>
      <c r="AE892" s="76"/>
      <c r="AF892" s="97">
        <v>1</v>
      </c>
      <c r="AG892" s="97">
        <v>1</v>
      </c>
      <c r="AH892" s="73"/>
      <c r="AI892" s="57"/>
      <c r="AJ892" s="45"/>
      <c r="AK892" s="45"/>
      <c r="AL892" s="45"/>
    </row>
    <row r="893" spans="1:38" hidden="1" outlineLevel="2" x14ac:dyDescent="0.25">
      <c r="A893" s="45"/>
      <c r="B893" s="54"/>
      <c r="C893" s="47">
        <f t="shared" si="221"/>
        <v>3</v>
      </c>
      <c r="D893" s="73"/>
      <c r="E893" s="70"/>
      <c r="F893" s="70" t="s">
        <v>2571</v>
      </c>
      <c r="G893" s="73"/>
      <c r="H893" s="76" t="s">
        <v>2770</v>
      </c>
      <c r="I893" s="96" t="s">
        <v>540</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hidden="1" outlineLevel="2" x14ac:dyDescent="0.25">
      <c r="A894" s="45"/>
      <c r="B894" s="54"/>
      <c r="C894" s="47">
        <f t="shared" si="221"/>
        <v>3</v>
      </c>
      <c r="D894" s="73"/>
      <c r="E894" s="70"/>
      <c r="F894" s="70" t="s">
        <v>2572</v>
      </c>
      <c r="G894" s="73"/>
      <c r="H894" s="76" t="s">
        <v>2772</v>
      </c>
      <c r="I894" s="96" t="s">
        <v>540</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hidden="1" outlineLevel="2" x14ac:dyDescent="0.25">
      <c r="A895" s="45"/>
      <c r="B895" s="54"/>
      <c r="C895" s="47">
        <f t="shared" si="221"/>
        <v>3</v>
      </c>
      <c r="D895" s="73"/>
      <c r="E895" s="70"/>
      <c r="F895" s="70" t="s">
        <v>2573</v>
      </c>
      <c r="G895" s="73"/>
      <c r="H895" s="76" t="s">
        <v>2581</v>
      </c>
      <c r="I895" s="96" t="s">
        <v>540</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2589</v>
      </c>
      <c r="AE895" s="76"/>
      <c r="AF895" s="76">
        <v>1</v>
      </c>
      <c r="AG895" s="76">
        <v>1</v>
      </c>
      <c r="AH895" s="73"/>
      <c r="AI895" s="57"/>
      <c r="AJ895" s="45"/>
      <c r="AK895" s="45"/>
      <c r="AL895" s="45"/>
    </row>
    <row r="896" spans="1:38" hidden="1" outlineLevel="2" x14ac:dyDescent="0.25">
      <c r="A896" s="45"/>
      <c r="B896" s="54"/>
      <c r="C896" s="47">
        <f t="shared" si="221"/>
        <v>3</v>
      </c>
      <c r="D896" s="73"/>
      <c r="E896" s="70"/>
      <c r="F896" s="70" t="s">
        <v>2574</v>
      </c>
      <c r="G896" s="73"/>
      <c r="H896" s="76" t="s">
        <v>1542</v>
      </c>
      <c r="I896" s="96" t="s">
        <v>540</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2585</v>
      </c>
      <c r="AE896" s="76"/>
      <c r="AF896" s="97">
        <v>1</v>
      </c>
      <c r="AG896" s="97">
        <v>1</v>
      </c>
      <c r="AH896" s="73"/>
      <c r="AI896" s="57"/>
      <c r="AJ896" s="45"/>
      <c r="AK896" s="45"/>
      <c r="AL896" s="45"/>
    </row>
    <row r="897" spans="1:38" hidden="1" outlineLevel="2" x14ac:dyDescent="0.25">
      <c r="A897" s="45"/>
      <c r="B897" s="54"/>
      <c r="C897" s="47">
        <f t="shared" si="221"/>
        <v>3</v>
      </c>
      <c r="D897" s="73"/>
      <c r="E897" s="70"/>
      <c r="F897" s="70" t="s">
        <v>2575</v>
      </c>
      <c r="G897" s="73"/>
      <c r="H897" s="76" t="s">
        <v>1546</v>
      </c>
      <c r="I897" s="96" t="s">
        <v>540</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hidden="1" outlineLevel="2" x14ac:dyDescent="0.25">
      <c r="A898" s="45"/>
      <c r="B898" s="54"/>
      <c r="C898" s="47">
        <f t="shared" si="221"/>
        <v>3</v>
      </c>
      <c r="D898" s="73"/>
      <c r="E898" s="70"/>
      <c r="F898" s="70" t="s">
        <v>2576</v>
      </c>
      <c r="G898" s="73"/>
      <c r="H898" s="76" t="s">
        <v>1548</v>
      </c>
      <c r="I898" s="96" t="s">
        <v>540</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2588</v>
      </c>
      <c r="AE898" s="76"/>
      <c r="AF898" s="76">
        <v>1</v>
      </c>
      <c r="AG898" s="76">
        <v>1</v>
      </c>
      <c r="AH898" s="73"/>
      <c r="AI898" s="57"/>
      <c r="AJ898" s="45"/>
      <c r="AK898" s="45"/>
      <c r="AL898" s="45"/>
    </row>
    <row r="899" spans="1:38" hidden="1" outlineLevel="2" x14ac:dyDescent="0.25">
      <c r="A899" s="45"/>
      <c r="B899" s="54"/>
      <c r="C899" s="47">
        <f t="shared" si="221"/>
        <v>3</v>
      </c>
      <c r="D899" s="73"/>
      <c r="E899" s="70"/>
      <c r="F899" s="70" t="s">
        <v>2577</v>
      </c>
      <c r="G899" s="73"/>
      <c r="H899" s="76" t="s">
        <v>2642</v>
      </c>
      <c r="I899" s="96" t="s">
        <v>540</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2805</v>
      </c>
      <c r="AE899" s="76"/>
      <c r="AF899" s="76">
        <v>1</v>
      </c>
      <c r="AG899" s="76">
        <v>1</v>
      </c>
      <c r="AH899" s="73"/>
      <c r="AI899" s="57"/>
      <c r="AJ899" s="45"/>
      <c r="AK899" s="45"/>
      <c r="AL899" s="45"/>
    </row>
    <row r="900" spans="1:38" hidden="1" outlineLevel="2" x14ac:dyDescent="0.25">
      <c r="A900" s="45"/>
      <c r="B900" s="54"/>
      <c r="C900" s="47">
        <f t="shared" si="221"/>
        <v>3</v>
      </c>
      <c r="D900" s="73"/>
      <c r="E900" s="70"/>
      <c r="F900" s="70" t="s">
        <v>2578</v>
      </c>
      <c r="G900" s="73"/>
      <c r="H900" s="76" t="s">
        <v>2582</v>
      </c>
      <c r="I900" s="96" t="s">
        <v>540</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hidden="1" outlineLevel="2" x14ac:dyDescent="0.25">
      <c r="A901" s="45"/>
      <c r="B901" s="54"/>
      <c r="C901" s="47">
        <f t="shared" si="221"/>
        <v>3</v>
      </c>
      <c r="D901" s="73"/>
      <c r="E901" s="70"/>
      <c r="F901" s="70" t="s">
        <v>2579</v>
      </c>
      <c r="G901" s="73"/>
      <c r="H901" s="76" t="s">
        <v>2583</v>
      </c>
      <c r="I901" s="96" t="s">
        <v>540</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2838</v>
      </c>
      <c r="AE901" s="76"/>
      <c r="AF901" s="97">
        <v>1</v>
      </c>
      <c r="AG901" s="97">
        <v>1</v>
      </c>
      <c r="AH901" s="73"/>
      <c r="AI901" s="57"/>
      <c r="AJ901" s="45"/>
      <c r="AK901" s="45"/>
      <c r="AL901" s="45"/>
    </row>
    <row r="902" spans="1:38" hidden="1" outlineLevel="2" x14ac:dyDescent="0.25">
      <c r="A902" s="45"/>
      <c r="B902" s="54"/>
      <c r="C902" s="47">
        <f t="shared" si="221"/>
        <v>3</v>
      </c>
      <c r="D902" s="73"/>
      <c r="E902" s="70"/>
      <c r="F902" s="70" t="s">
        <v>2580</v>
      </c>
      <c r="G902" s="73"/>
      <c r="H902" s="76" t="s">
        <v>2584</v>
      </c>
      <c r="I902" s="96" t="s">
        <v>540</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2588</v>
      </c>
      <c r="AE902" s="76"/>
      <c r="AF902" s="76">
        <v>1</v>
      </c>
      <c r="AG902" s="76">
        <v>1</v>
      </c>
      <c r="AH902" s="73"/>
      <c r="AI902" s="57"/>
      <c r="AJ902" s="45"/>
      <c r="AK902" s="45"/>
      <c r="AL902" s="45"/>
    </row>
    <row r="903" spans="1:38" outlineLevel="1" collapsed="1" x14ac:dyDescent="0.25">
      <c r="A903" s="45"/>
      <c r="B903" s="54"/>
      <c r="C903" s="47">
        <f>INT($C$29)+1</f>
        <v>2</v>
      </c>
      <c r="D903" s="73"/>
      <c r="E903" s="70"/>
      <c r="F903" s="272" t="s">
        <v>1669</v>
      </c>
      <c r="G903" s="73"/>
      <c r="H903" s="253" t="s">
        <v>1670</v>
      </c>
      <c r="I903" s="136"/>
      <c r="J903" s="136" t="s">
        <v>1087</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hidden="1" outlineLevel="2" x14ac:dyDescent="0.25">
      <c r="A904" s="45"/>
      <c r="B904" s="54"/>
      <c r="C904" s="47">
        <f>INT($C$29)+2</f>
        <v>3</v>
      </c>
      <c r="D904" s="73"/>
      <c r="E904" s="70" t="s">
        <v>830</v>
      </c>
      <c r="F904" s="70" t="s">
        <v>1671</v>
      </c>
      <c r="G904" s="73"/>
      <c r="H904" s="76" t="s">
        <v>1672</v>
      </c>
      <c r="I904" s="96" t="s">
        <v>704</v>
      </c>
      <c r="J904" s="96"/>
      <c r="K904" s="76"/>
      <c r="L904" s="76"/>
      <c r="M904" s="76"/>
      <c r="N904" s="76"/>
      <c r="O904" s="76"/>
      <c r="P904" s="76"/>
      <c r="Q904" s="76"/>
      <c r="R904" s="76" t="s">
        <v>711</v>
      </c>
      <c r="S904" s="76" t="s">
        <v>834</v>
      </c>
      <c r="T904" s="76"/>
      <c r="U904" s="76">
        <v>0</v>
      </c>
      <c r="V904" s="76">
        <v>0</v>
      </c>
      <c r="W904" s="76">
        <v>0</v>
      </c>
      <c r="X904" s="76">
        <v>0</v>
      </c>
      <c r="Y904" s="76">
        <v>0</v>
      </c>
      <c r="Z904" s="76">
        <v>0</v>
      </c>
      <c r="AA904" s="76">
        <v>0</v>
      </c>
      <c r="AB904" s="76">
        <v>0</v>
      </c>
      <c r="AC904" s="76"/>
      <c r="AD904" s="271" t="s">
        <v>1673</v>
      </c>
      <c r="AE904" s="76"/>
      <c r="AF904" s="76">
        <v>1</v>
      </c>
      <c r="AG904" s="76">
        <v>1</v>
      </c>
      <c r="AH904" s="73"/>
      <c r="AI904" s="57"/>
      <c r="AJ904" s="45"/>
      <c r="AK904" s="45"/>
      <c r="AL904" s="45"/>
    </row>
    <row r="905" spans="1:38" hidden="1" outlineLevel="2" x14ac:dyDescent="0.25">
      <c r="A905" s="45"/>
      <c r="B905" s="54"/>
      <c r="C905" s="47">
        <f>INT($C$29)+2</f>
        <v>3</v>
      </c>
      <c r="D905" s="73"/>
      <c r="E905" s="70"/>
      <c r="F905" s="70" t="s">
        <v>1674</v>
      </c>
      <c r="G905" s="73"/>
      <c r="H905" s="76" t="s">
        <v>1675</v>
      </c>
      <c r="I905" s="96" t="s">
        <v>704</v>
      </c>
      <c r="J905" s="96"/>
      <c r="K905" s="97">
        <v>0.38900000000000001</v>
      </c>
      <c r="L905" s="97">
        <v>0.48599999999999999</v>
      </c>
      <c r="M905" s="97">
        <v>0.375</v>
      </c>
      <c r="N905" s="97">
        <v>0.375</v>
      </c>
      <c r="O905" s="97">
        <v>0.375</v>
      </c>
      <c r="P905" s="97">
        <v>0.5</v>
      </c>
      <c r="Q905" s="76"/>
      <c r="R905" s="76" t="s">
        <v>711</v>
      </c>
      <c r="S905" s="76" t="s">
        <v>834</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hidden="1" outlineLevel="2" x14ac:dyDescent="0.25">
      <c r="A906" s="45"/>
      <c r="B906" s="54"/>
      <c r="C906" s="47">
        <f>INT($C$29)+2</f>
        <v>3</v>
      </c>
      <c r="D906" s="73"/>
      <c r="E906" s="70"/>
      <c r="F906" s="70" t="s">
        <v>1671</v>
      </c>
      <c r="G906" s="73"/>
      <c r="H906" s="76" t="s">
        <v>1676</v>
      </c>
      <c r="I906" s="96" t="s">
        <v>704</v>
      </c>
      <c r="J906" s="96"/>
      <c r="K906" s="97">
        <v>0.622</v>
      </c>
      <c r="L906" s="97">
        <v>0.77800000000000002</v>
      </c>
      <c r="M906" s="76"/>
      <c r="N906" s="76"/>
      <c r="O906" s="76"/>
      <c r="P906" s="76"/>
      <c r="Q906" s="76"/>
      <c r="R906" s="76" t="s">
        <v>711</v>
      </c>
      <c r="S906" s="76" t="s">
        <v>834</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hidden="1" outlineLevel="2" collapsed="1" x14ac:dyDescent="0.25">
      <c r="A907" s="45"/>
      <c r="B907" s="54"/>
      <c r="C907" s="47">
        <f>INT($C$29)+2</f>
        <v>3</v>
      </c>
      <c r="D907" s="73"/>
      <c r="E907" s="70"/>
      <c r="F907" s="70" t="s">
        <v>1677</v>
      </c>
      <c r="G907" s="73"/>
      <c r="H907" s="76" t="s">
        <v>1678</v>
      </c>
      <c r="I907" s="96" t="s">
        <v>704</v>
      </c>
      <c r="J907" s="96"/>
      <c r="K907" s="97">
        <v>0.746</v>
      </c>
      <c r="L907" s="97">
        <v>0.93400000000000005</v>
      </c>
      <c r="M907" s="76"/>
      <c r="N907" s="76"/>
      <c r="O907" s="76"/>
      <c r="P907" s="76"/>
      <c r="Q907" s="76"/>
      <c r="R907" s="76" t="s">
        <v>711</v>
      </c>
      <c r="S907" s="76" t="s">
        <v>834</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251">INT($C$29)+3</f>
        <v>4</v>
      </c>
      <c r="D908" s="73"/>
      <c r="E908" s="70"/>
      <c r="F908" s="70" t="s">
        <v>1679</v>
      </c>
      <c r="G908" s="73"/>
      <c r="H908" s="76" t="s">
        <v>1531</v>
      </c>
      <c r="I908" s="96" t="s">
        <v>540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1"/>
        <v>4</v>
      </c>
      <c r="D909" s="73"/>
      <c r="E909" s="70"/>
      <c r="F909" s="70" t="s">
        <v>1680</v>
      </c>
      <c r="G909" s="73"/>
      <c r="H909" s="76" t="s">
        <v>1533</v>
      </c>
      <c r="I909" s="96" t="s">
        <v>540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1"/>
        <v>4</v>
      </c>
      <c r="D910" s="73"/>
      <c r="E910" s="70"/>
      <c r="F910" s="70" t="s">
        <v>1681</v>
      </c>
      <c r="G910" s="73"/>
      <c r="H910" s="76" t="s">
        <v>1535</v>
      </c>
      <c r="I910" s="96" t="s">
        <v>540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1"/>
        <v>4</v>
      </c>
      <c r="D911" s="73"/>
      <c r="E911" s="70"/>
      <c r="F911" s="70" t="s">
        <v>1682</v>
      </c>
      <c r="G911" s="73"/>
      <c r="H911" s="76" t="s">
        <v>1537</v>
      </c>
      <c r="I911" s="96" t="s">
        <v>540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1"/>
        <v>4</v>
      </c>
      <c r="D912" s="73"/>
      <c r="E912" s="70"/>
      <c r="F912" s="70" t="s">
        <v>1683</v>
      </c>
      <c r="G912" s="73"/>
      <c r="H912" s="76" t="s">
        <v>1531</v>
      </c>
      <c r="I912" s="96" t="s">
        <v>540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1"/>
        <v>4</v>
      </c>
      <c r="D913" s="73"/>
      <c r="E913" s="70"/>
      <c r="F913" s="70" t="s">
        <v>1684</v>
      </c>
      <c r="G913" s="73"/>
      <c r="H913" s="76" t="s">
        <v>1533</v>
      </c>
      <c r="I913" s="96" t="s">
        <v>540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1"/>
        <v>4</v>
      </c>
      <c r="D914" s="73"/>
      <c r="E914" s="70"/>
      <c r="F914" s="70" t="s">
        <v>1685</v>
      </c>
      <c r="G914" s="73"/>
      <c r="H914" s="76" t="s">
        <v>1535</v>
      </c>
      <c r="I914" s="96" t="s">
        <v>540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1"/>
        <v>4</v>
      </c>
      <c r="D915" s="73"/>
      <c r="E915" s="70"/>
      <c r="F915" s="70" t="s">
        <v>1686</v>
      </c>
      <c r="G915" s="73"/>
      <c r="H915" s="76" t="s">
        <v>1537</v>
      </c>
      <c r="I915" s="96" t="s">
        <v>540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1"/>
        <v>4</v>
      </c>
      <c r="D916" s="73"/>
      <c r="E916" s="70"/>
      <c r="F916" s="70" t="s">
        <v>1687</v>
      </c>
      <c r="G916" s="73"/>
      <c r="H916" s="76" t="s">
        <v>1531</v>
      </c>
      <c r="I916" s="96" t="s">
        <v>540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1"/>
        <v>4</v>
      </c>
      <c r="D917" s="73"/>
      <c r="E917" s="70"/>
      <c r="F917" s="70" t="s">
        <v>1688</v>
      </c>
      <c r="G917" s="73"/>
      <c r="H917" s="76" t="s">
        <v>1533</v>
      </c>
      <c r="I917" s="96" t="s">
        <v>540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1"/>
        <v>4</v>
      </c>
      <c r="D918" s="73"/>
      <c r="E918" s="70"/>
      <c r="F918" s="70" t="s">
        <v>1689</v>
      </c>
      <c r="G918" s="73"/>
      <c r="H918" s="76" t="s">
        <v>1535</v>
      </c>
      <c r="I918" s="96" t="s">
        <v>540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1"/>
        <v>4</v>
      </c>
      <c r="D919" s="73"/>
      <c r="E919" s="70"/>
      <c r="F919" s="70" t="s">
        <v>1690</v>
      </c>
      <c r="G919" s="73"/>
      <c r="H919" s="76" t="s">
        <v>1537</v>
      </c>
      <c r="I919" s="96" t="s">
        <v>540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1"/>
        <v>4</v>
      </c>
      <c r="D920" s="73"/>
      <c r="E920" s="70"/>
      <c r="F920" s="70" t="s">
        <v>1691</v>
      </c>
      <c r="G920" s="73"/>
      <c r="H920" s="76" t="s">
        <v>1531</v>
      </c>
      <c r="I920" s="96" t="s">
        <v>540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1"/>
        <v>4</v>
      </c>
      <c r="D921" s="73"/>
      <c r="E921" s="70"/>
      <c r="F921" s="70" t="s">
        <v>1692</v>
      </c>
      <c r="G921" s="73"/>
      <c r="H921" s="76" t="s">
        <v>1533</v>
      </c>
      <c r="I921" s="96" t="s">
        <v>540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1"/>
        <v>4</v>
      </c>
      <c r="D922" s="73"/>
      <c r="E922" s="70"/>
      <c r="F922" s="70" t="s">
        <v>1693</v>
      </c>
      <c r="G922" s="73"/>
      <c r="H922" s="76" t="s">
        <v>1535</v>
      </c>
      <c r="I922" s="96" t="s">
        <v>540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1"/>
        <v>4</v>
      </c>
      <c r="D923" s="73"/>
      <c r="E923" s="70"/>
      <c r="F923" s="70" t="s">
        <v>1694</v>
      </c>
      <c r="G923" s="73"/>
      <c r="H923" s="76" t="s">
        <v>1537</v>
      </c>
      <c r="I923" s="96" t="s">
        <v>540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1"/>
        <v>4</v>
      </c>
      <c r="D924" s="73"/>
      <c r="E924" s="70"/>
      <c r="F924" s="70" t="s">
        <v>1695</v>
      </c>
      <c r="G924" s="73"/>
      <c r="H924" s="76" t="s">
        <v>1531</v>
      </c>
      <c r="I924" s="96" t="s">
        <v>540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1"/>
        <v>4</v>
      </c>
      <c r="D925" s="73"/>
      <c r="E925" s="70"/>
      <c r="F925" s="70" t="s">
        <v>1696</v>
      </c>
      <c r="G925" s="73"/>
      <c r="H925" s="76" t="s">
        <v>1533</v>
      </c>
      <c r="I925" s="96" t="s">
        <v>540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1"/>
        <v>4</v>
      </c>
      <c r="D926" s="73"/>
      <c r="E926" s="70"/>
      <c r="F926" s="70" t="s">
        <v>1697</v>
      </c>
      <c r="G926" s="73"/>
      <c r="H926" s="76" t="s">
        <v>1535</v>
      </c>
      <c r="I926" s="96" t="s">
        <v>540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1"/>
        <v>4</v>
      </c>
      <c r="D927" s="73"/>
      <c r="E927" s="70"/>
      <c r="F927" s="70" t="s">
        <v>1698</v>
      </c>
      <c r="G927" s="73"/>
      <c r="H927" s="76" t="s">
        <v>1537</v>
      </c>
      <c r="I927" s="96" t="s">
        <v>540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1"/>
        <v>4</v>
      </c>
      <c r="D928" s="73"/>
      <c r="E928" s="70"/>
      <c r="F928" s="70" t="s">
        <v>1699</v>
      </c>
      <c r="G928" s="73"/>
      <c r="H928" s="76" t="s">
        <v>1531</v>
      </c>
      <c r="I928" s="96" t="s">
        <v>540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1"/>
        <v>4</v>
      </c>
      <c r="D929" s="73"/>
      <c r="E929" s="70"/>
      <c r="F929" s="70" t="s">
        <v>1700</v>
      </c>
      <c r="G929" s="73"/>
      <c r="H929" s="76" t="s">
        <v>1533</v>
      </c>
      <c r="I929" s="96" t="s">
        <v>540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1"/>
        <v>4</v>
      </c>
      <c r="D930" s="73"/>
      <c r="E930" s="70"/>
      <c r="F930" s="70" t="s">
        <v>1701</v>
      </c>
      <c r="G930" s="73"/>
      <c r="H930" s="76" t="s">
        <v>1535</v>
      </c>
      <c r="I930" s="96" t="s">
        <v>540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1"/>
        <v>4</v>
      </c>
      <c r="D931" s="73"/>
      <c r="E931" s="70"/>
      <c r="F931" s="70" t="s">
        <v>1702</v>
      </c>
      <c r="G931" s="73"/>
      <c r="H931" s="76" t="s">
        <v>1537</v>
      </c>
      <c r="I931" s="96" t="s">
        <v>540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1"/>
        <v>4</v>
      </c>
      <c r="D932" s="73"/>
      <c r="E932" s="70"/>
      <c r="F932" s="70" t="s">
        <v>1703</v>
      </c>
      <c r="G932" s="73"/>
      <c r="H932" s="76" t="s">
        <v>1531</v>
      </c>
      <c r="I932" s="96" t="s">
        <v>540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1"/>
        <v>4</v>
      </c>
      <c r="D933" s="73"/>
      <c r="E933" s="70"/>
      <c r="F933" s="70" t="s">
        <v>1704</v>
      </c>
      <c r="G933" s="73"/>
      <c r="H933" s="76" t="s">
        <v>1533</v>
      </c>
      <c r="I933" s="96" t="s">
        <v>540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1"/>
        <v>4</v>
      </c>
      <c r="D934" s="73"/>
      <c r="E934" s="70"/>
      <c r="F934" s="70" t="s">
        <v>1705</v>
      </c>
      <c r="G934" s="73"/>
      <c r="H934" s="76" t="s">
        <v>1535</v>
      </c>
      <c r="I934" s="96" t="s">
        <v>540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1"/>
        <v>4</v>
      </c>
      <c r="D935" s="73"/>
      <c r="E935" s="70"/>
      <c r="F935" s="70" t="s">
        <v>1706</v>
      </c>
      <c r="G935" s="73"/>
      <c r="H935" s="76" t="s">
        <v>1537</v>
      </c>
      <c r="I935" s="96" t="s">
        <v>540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1"/>
        <v>4</v>
      </c>
      <c r="D936" s="73"/>
      <c r="E936" s="70"/>
      <c r="F936" s="70" t="s">
        <v>1707</v>
      </c>
      <c r="G936" s="73"/>
      <c r="H936" s="76" t="s">
        <v>1531</v>
      </c>
      <c r="I936" s="96" t="s">
        <v>540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1"/>
        <v>4</v>
      </c>
      <c r="D937" s="73"/>
      <c r="E937" s="70"/>
      <c r="F937" s="70" t="s">
        <v>1708</v>
      </c>
      <c r="G937" s="73"/>
      <c r="H937" s="76" t="s">
        <v>1533</v>
      </c>
      <c r="I937" s="96" t="s">
        <v>540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1"/>
        <v>4</v>
      </c>
      <c r="D938" s="73"/>
      <c r="E938" s="70"/>
      <c r="F938" s="70" t="s">
        <v>1709</v>
      </c>
      <c r="G938" s="73"/>
      <c r="H938" s="76" t="s">
        <v>1535</v>
      </c>
      <c r="I938" s="96" t="s">
        <v>540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1"/>
        <v>4</v>
      </c>
      <c r="D939" s="73"/>
      <c r="E939" s="70"/>
      <c r="F939" s="70" t="s">
        <v>1710</v>
      </c>
      <c r="G939" s="73"/>
      <c r="H939" s="76" t="s">
        <v>1537</v>
      </c>
      <c r="I939" s="96" t="s">
        <v>540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1"/>
        <v>4</v>
      </c>
      <c r="D940" s="73"/>
      <c r="E940" s="70"/>
      <c r="F940" s="70" t="s">
        <v>1711</v>
      </c>
      <c r="G940" s="73"/>
      <c r="H940" s="76" t="s">
        <v>1531</v>
      </c>
      <c r="I940" s="96" t="s">
        <v>540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1"/>
        <v>4</v>
      </c>
      <c r="D941" s="73"/>
      <c r="E941" s="70"/>
      <c r="F941" s="70" t="s">
        <v>1712</v>
      </c>
      <c r="G941" s="73"/>
      <c r="H941" s="76" t="s">
        <v>1533</v>
      </c>
      <c r="I941" s="96" t="s">
        <v>540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1"/>
        <v>4</v>
      </c>
      <c r="D942" s="73"/>
      <c r="E942" s="70"/>
      <c r="F942" s="70" t="s">
        <v>1713</v>
      </c>
      <c r="G942" s="73"/>
      <c r="H942" s="76" t="s">
        <v>1535</v>
      </c>
      <c r="I942" s="96" t="s">
        <v>540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1"/>
        <v>4</v>
      </c>
      <c r="D943" s="73"/>
      <c r="E943" s="70"/>
      <c r="F943" s="70" t="s">
        <v>1714</v>
      </c>
      <c r="G943" s="73"/>
      <c r="H943" s="76" t="s">
        <v>1537</v>
      </c>
      <c r="I943" s="96" t="s">
        <v>540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1"/>
        <v>4</v>
      </c>
      <c r="D944" s="73"/>
      <c r="E944" s="70"/>
      <c r="F944" s="70" t="s">
        <v>1715</v>
      </c>
      <c r="G944" s="73"/>
      <c r="H944" s="76" t="s">
        <v>1531</v>
      </c>
      <c r="I944" s="96" t="s">
        <v>540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1"/>
        <v>4</v>
      </c>
      <c r="D945" s="73"/>
      <c r="E945" s="70"/>
      <c r="F945" s="70" t="s">
        <v>1716</v>
      </c>
      <c r="G945" s="73"/>
      <c r="H945" s="76" t="s">
        <v>1533</v>
      </c>
      <c r="I945" s="96" t="s">
        <v>540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1"/>
        <v>4</v>
      </c>
      <c r="D946" s="73"/>
      <c r="E946" s="70"/>
      <c r="F946" s="70" t="s">
        <v>1717</v>
      </c>
      <c r="G946" s="73"/>
      <c r="H946" s="76" t="s">
        <v>1535</v>
      </c>
      <c r="I946" s="96" t="s">
        <v>540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1"/>
        <v>4</v>
      </c>
      <c r="D947" s="73"/>
      <c r="E947" s="70"/>
      <c r="F947" s="70" t="s">
        <v>1718</v>
      </c>
      <c r="G947" s="73"/>
      <c r="H947" s="76" t="s">
        <v>1537</v>
      </c>
      <c r="I947" s="96" t="s">
        <v>540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1"/>
        <v>4</v>
      </c>
      <c r="D948" s="73"/>
      <c r="E948" s="70"/>
      <c r="F948" s="70" t="s">
        <v>1719</v>
      </c>
      <c r="G948" s="73"/>
      <c r="H948" s="76" t="s">
        <v>1531</v>
      </c>
      <c r="I948" s="96" t="s">
        <v>540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1"/>
        <v>4</v>
      </c>
      <c r="D949" s="73"/>
      <c r="E949" s="70"/>
      <c r="F949" s="70" t="s">
        <v>1720</v>
      </c>
      <c r="G949" s="73"/>
      <c r="H949" s="76" t="s">
        <v>1533</v>
      </c>
      <c r="I949" s="96" t="s">
        <v>540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1"/>
        <v>4</v>
      </c>
      <c r="D950" s="73"/>
      <c r="E950" s="70"/>
      <c r="F950" s="70" t="s">
        <v>1721</v>
      </c>
      <c r="G950" s="73"/>
      <c r="H950" s="76" t="s">
        <v>1535</v>
      </c>
      <c r="I950" s="96" t="s">
        <v>540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1"/>
        <v>4</v>
      </c>
      <c r="D951" s="73"/>
      <c r="E951" s="70"/>
      <c r="F951" s="70" t="s">
        <v>1722</v>
      </c>
      <c r="G951" s="73"/>
      <c r="H951" s="76" t="s">
        <v>1537</v>
      </c>
      <c r="I951" s="96" t="s">
        <v>540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1"/>
        <v>4</v>
      </c>
      <c r="D952" s="73"/>
      <c r="E952" s="70"/>
      <c r="F952" s="70" t="s">
        <v>1723</v>
      </c>
      <c r="G952" s="73"/>
      <c r="H952" s="76" t="s">
        <v>1619</v>
      </c>
      <c r="I952" s="96" t="s">
        <v>540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1"/>
        <v>4</v>
      </c>
      <c r="D953" s="73"/>
      <c r="E953" s="70"/>
      <c r="F953" s="70" t="s">
        <v>1724</v>
      </c>
      <c r="G953" s="73"/>
      <c r="H953" s="76" t="s">
        <v>1533</v>
      </c>
      <c r="I953" s="96" t="s">
        <v>540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1"/>
        <v>4</v>
      </c>
      <c r="D954" s="73"/>
      <c r="E954" s="70"/>
      <c r="F954" s="70" t="s">
        <v>1725</v>
      </c>
      <c r="G954" s="73"/>
      <c r="H954" s="76" t="s">
        <v>1535</v>
      </c>
      <c r="I954" s="96" t="s">
        <v>540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1"/>
        <v>4</v>
      </c>
      <c r="D955" s="73"/>
      <c r="E955" s="70"/>
      <c r="F955" s="70" t="s">
        <v>1726</v>
      </c>
      <c r="G955" s="73"/>
      <c r="H955" s="76" t="s">
        <v>1537</v>
      </c>
      <c r="I955" s="96" t="s">
        <v>540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1"/>
        <v>4</v>
      </c>
      <c r="D956" s="73"/>
      <c r="E956" s="70"/>
      <c r="F956" s="70" t="s">
        <v>1727</v>
      </c>
      <c r="G956" s="73"/>
      <c r="H956" s="76" t="s">
        <v>1624</v>
      </c>
      <c r="I956" s="96" t="s">
        <v>540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1"/>
        <v>4</v>
      </c>
      <c r="D957" s="73"/>
      <c r="E957" s="70"/>
      <c r="F957" s="70" t="s">
        <v>1728</v>
      </c>
      <c r="G957" s="73"/>
      <c r="H957" s="76" t="s">
        <v>1533</v>
      </c>
      <c r="I957" s="96" t="s">
        <v>540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1"/>
        <v>4</v>
      </c>
      <c r="D958" s="73"/>
      <c r="E958" s="70"/>
      <c r="F958" s="70" t="s">
        <v>1729</v>
      </c>
      <c r="G958" s="73"/>
      <c r="H958" s="76" t="s">
        <v>1535</v>
      </c>
      <c r="I958" s="96" t="s">
        <v>540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1"/>
        <v>4</v>
      </c>
      <c r="D959" s="73"/>
      <c r="E959" s="70"/>
      <c r="F959" s="70" t="s">
        <v>1730</v>
      </c>
      <c r="G959" s="73"/>
      <c r="H959" s="76" t="s">
        <v>1537</v>
      </c>
      <c r="I959" s="96" t="s">
        <v>540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1"/>
        <v>4</v>
      </c>
      <c r="D960" s="73"/>
      <c r="E960" s="70"/>
      <c r="F960" s="70" t="s">
        <v>1731</v>
      </c>
      <c r="G960" s="73"/>
      <c r="H960" s="76" t="s">
        <v>1531</v>
      </c>
      <c r="I960" s="96" t="s">
        <v>540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1"/>
        <v>4</v>
      </c>
      <c r="D961" s="73"/>
      <c r="E961" s="70"/>
      <c r="F961" s="70" t="s">
        <v>1732</v>
      </c>
      <c r="G961" s="73"/>
      <c r="H961" s="76" t="s">
        <v>1533</v>
      </c>
      <c r="I961" s="96" t="s">
        <v>540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1"/>
        <v>4</v>
      </c>
      <c r="D962" s="73"/>
      <c r="E962" s="70"/>
      <c r="F962" s="70" t="s">
        <v>1733</v>
      </c>
      <c r="G962" s="73"/>
      <c r="H962" s="76" t="s">
        <v>1535</v>
      </c>
      <c r="I962" s="96" t="s">
        <v>540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1"/>
        <v>4</v>
      </c>
      <c r="D963" s="73"/>
      <c r="E963" s="70"/>
      <c r="F963" s="70" t="s">
        <v>1734</v>
      </c>
      <c r="G963" s="73"/>
      <c r="H963" s="76" t="s">
        <v>1537</v>
      </c>
      <c r="I963" s="96" t="s">
        <v>540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1"/>
        <v>4</v>
      </c>
      <c r="D964" s="73"/>
      <c r="E964" s="70"/>
      <c r="F964" s="70" t="s">
        <v>1735</v>
      </c>
      <c r="G964" s="73"/>
      <c r="H964" s="76" t="s">
        <v>1531</v>
      </c>
      <c r="I964" s="96" t="s">
        <v>540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1"/>
        <v>4</v>
      </c>
      <c r="D965" s="73"/>
      <c r="E965" s="70"/>
      <c r="F965" s="70" t="s">
        <v>1736</v>
      </c>
      <c r="G965" s="73"/>
      <c r="H965" s="76" t="s">
        <v>1533</v>
      </c>
      <c r="I965" s="96" t="s">
        <v>540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1"/>
        <v>4</v>
      </c>
      <c r="D966" s="73"/>
      <c r="E966" s="70"/>
      <c r="F966" s="70" t="s">
        <v>1737</v>
      </c>
      <c r="G966" s="73"/>
      <c r="H966" s="76" t="s">
        <v>1535</v>
      </c>
      <c r="I966" s="96" t="s">
        <v>540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1"/>
        <v>4</v>
      </c>
      <c r="D967" s="73"/>
      <c r="E967" s="70"/>
      <c r="F967" s="70" t="s">
        <v>1738</v>
      </c>
      <c r="G967" s="73"/>
      <c r="H967" s="76" t="s">
        <v>1537</v>
      </c>
      <c r="I967" s="96" t="s">
        <v>540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1"/>
        <v>4</v>
      </c>
      <c r="D968" s="73"/>
      <c r="E968" s="70"/>
      <c r="F968" s="70" t="s">
        <v>1739</v>
      </c>
      <c r="G968" s="73"/>
      <c r="H968" s="76" t="s">
        <v>1531</v>
      </c>
      <c r="I968" s="96" t="s">
        <v>540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1"/>
        <v>4</v>
      </c>
      <c r="D969" s="73"/>
      <c r="E969" s="70"/>
      <c r="F969" s="70" t="s">
        <v>1740</v>
      </c>
      <c r="G969" s="73"/>
      <c r="H969" s="76" t="s">
        <v>1533</v>
      </c>
      <c r="I969" s="96" t="s">
        <v>540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1"/>
        <v>4</v>
      </c>
      <c r="D970" s="73"/>
      <c r="E970" s="70"/>
      <c r="F970" s="70" t="s">
        <v>1741</v>
      </c>
      <c r="G970" s="73"/>
      <c r="H970" s="76" t="s">
        <v>1535</v>
      </c>
      <c r="I970" s="96" t="s">
        <v>540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1"/>
        <v>4</v>
      </c>
      <c r="D971" s="73"/>
      <c r="E971" s="70"/>
      <c r="F971" s="70" t="s">
        <v>1742</v>
      </c>
      <c r="G971" s="73"/>
      <c r="H971" s="76" t="s">
        <v>1537</v>
      </c>
      <c r="I971" s="96" t="s">
        <v>540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252">INT($C$29)+3</f>
        <v>4</v>
      </c>
      <c r="D972" s="73"/>
      <c r="E972" s="70"/>
      <c r="F972" s="70" t="s">
        <v>1743</v>
      </c>
      <c r="G972" s="73"/>
      <c r="H972" s="76" t="s">
        <v>1653</v>
      </c>
      <c r="I972" s="96" t="s">
        <v>540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2"/>
        <v>4</v>
      </c>
      <c r="D973" s="73"/>
      <c r="E973" s="70"/>
      <c r="F973" s="70" t="s">
        <v>1744</v>
      </c>
      <c r="G973" s="73"/>
      <c r="H973" s="76" t="s">
        <v>1533</v>
      </c>
      <c r="I973" s="96" t="s">
        <v>540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2"/>
        <v>4</v>
      </c>
      <c r="D974" s="73"/>
      <c r="E974" s="70"/>
      <c r="F974" s="70" t="s">
        <v>1745</v>
      </c>
      <c r="G974" s="73"/>
      <c r="H974" s="76" t="s">
        <v>1535</v>
      </c>
      <c r="I974" s="96" t="s">
        <v>540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2"/>
        <v>4</v>
      </c>
      <c r="D975" s="73"/>
      <c r="E975" s="70"/>
      <c r="F975" s="70" t="s">
        <v>1746</v>
      </c>
      <c r="G975" s="73"/>
      <c r="H975" s="76" t="s">
        <v>1537</v>
      </c>
      <c r="I975" s="96" t="s">
        <v>540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2"/>
        <v>4</v>
      </c>
      <c r="D976" s="73"/>
      <c r="E976" s="70"/>
      <c r="F976" s="70" t="s">
        <v>1747</v>
      </c>
      <c r="G976" s="73"/>
      <c r="H976" s="76" t="s">
        <v>1658</v>
      </c>
      <c r="I976" s="96" t="s">
        <v>540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2"/>
        <v>4</v>
      </c>
      <c r="D977" s="73"/>
      <c r="E977" s="70"/>
      <c r="F977" s="70" t="s">
        <v>1748</v>
      </c>
      <c r="G977" s="73"/>
      <c r="H977" s="76" t="s">
        <v>1660</v>
      </c>
      <c r="I977" s="96" t="s">
        <v>540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2"/>
        <v>4</v>
      </c>
      <c r="D978" s="73"/>
      <c r="E978" s="70"/>
      <c r="F978" s="70" t="s">
        <v>1749</v>
      </c>
      <c r="G978" s="73"/>
      <c r="H978" s="76" t="s">
        <v>1662</v>
      </c>
      <c r="I978" s="96" t="s">
        <v>540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2"/>
        <v>4</v>
      </c>
      <c r="D979" s="73"/>
      <c r="E979" s="70"/>
      <c r="F979" s="70" t="s">
        <v>1750</v>
      </c>
      <c r="G979" s="73"/>
      <c r="H979" s="76" t="s">
        <v>1664</v>
      </c>
      <c r="I979" s="96" t="s">
        <v>540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2" x14ac:dyDescent="0.25">
      <c r="A980" s="45"/>
      <c r="B980" s="54"/>
      <c r="C980" s="47">
        <f>INT($C$29)+2</f>
        <v>3</v>
      </c>
      <c r="D980" s="73"/>
      <c r="E980" s="70" t="s">
        <v>1751</v>
      </c>
      <c r="F980" s="70" t="s">
        <v>1752</v>
      </c>
      <c r="G980" s="73"/>
      <c r="H980" s="76" t="s">
        <v>1753</v>
      </c>
      <c r="I980" s="96" t="s">
        <v>540</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1754</v>
      </c>
      <c r="AE980" s="76"/>
      <c r="AF980" s="76">
        <v>1</v>
      </c>
      <c r="AG980" s="76">
        <v>1</v>
      </c>
      <c r="AH980" s="73"/>
      <c r="AI980" s="57"/>
      <c r="AJ980" s="45"/>
      <c r="AK980" s="45"/>
      <c r="AL980" s="45"/>
    </row>
    <row r="981" spans="1:38" hidden="1" outlineLevel="2" x14ac:dyDescent="0.25">
      <c r="A981" s="45"/>
      <c r="B981" s="54"/>
      <c r="C981" s="47">
        <f>INT($C$29)+2</f>
        <v>3</v>
      </c>
      <c r="D981" s="73"/>
      <c r="E981" s="70"/>
      <c r="F981" s="70" t="s">
        <v>1755</v>
      </c>
      <c r="G981" s="73"/>
      <c r="H981" s="76" t="s">
        <v>1756</v>
      </c>
      <c r="I981" s="96" t="s">
        <v>540</v>
      </c>
      <c r="J981" s="96"/>
      <c r="K981" s="97">
        <v>0.52400000000000002</v>
      </c>
      <c r="L981" s="97">
        <v>0.65500000000000003</v>
      </c>
      <c r="M981" s="97">
        <v>0.41599999999999998</v>
      </c>
      <c r="N981" s="97">
        <v>0.41599999999999998</v>
      </c>
      <c r="O981" s="97">
        <v>0.41599999999999998</v>
      </c>
      <c r="P981" s="97">
        <v>0.57699999999999996</v>
      </c>
      <c r="Q981" s="76"/>
      <c r="R981" s="76" t="s">
        <v>588</v>
      </c>
      <c r="S981" s="76" t="s">
        <v>588</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hidden="1" outlineLevel="2" x14ac:dyDescent="0.25">
      <c r="A982" s="45"/>
      <c r="B982" s="54"/>
      <c r="C982" s="47">
        <f>INT($C$29)+2</f>
        <v>3</v>
      </c>
      <c r="D982" s="73"/>
      <c r="E982" s="70"/>
      <c r="F982" s="70" t="s">
        <v>1757</v>
      </c>
      <c r="G982" s="73"/>
      <c r="H982" s="76" t="s">
        <v>1758</v>
      </c>
      <c r="I982" s="96" t="s">
        <v>540</v>
      </c>
      <c r="J982" s="96"/>
      <c r="K982" s="97">
        <v>0.70699999999999996</v>
      </c>
      <c r="L982" s="97">
        <v>0.88400000000000001</v>
      </c>
      <c r="M982" s="76"/>
      <c r="N982" s="76"/>
      <c r="O982" s="76"/>
      <c r="P982" s="76"/>
      <c r="Q982" s="76"/>
      <c r="R982" s="76" t="s">
        <v>588</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hidden="1" outlineLevel="2" collapsed="1" x14ac:dyDescent="0.25">
      <c r="A983" s="45"/>
      <c r="B983" s="54"/>
      <c r="C983" s="47">
        <f>INT($C$29)+2</f>
        <v>3</v>
      </c>
      <c r="D983" s="73"/>
      <c r="E983" s="70"/>
      <c r="F983" s="70" t="s">
        <v>1759</v>
      </c>
      <c r="G983" s="73"/>
      <c r="H983" s="76" t="s">
        <v>1760</v>
      </c>
      <c r="I983" s="96" t="s">
        <v>540</v>
      </c>
      <c r="J983" s="96"/>
      <c r="K983" s="97">
        <v>0.89100000000000001</v>
      </c>
      <c r="L983" s="97">
        <v>1.1140000000000001</v>
      </c>
      <c r="M983" s="76"/>
      <c r="N983" s="76"/>
      <c r="O983" s="76"/>
      <c r="P983" s="76"/>
      <c r="Q983" s="76"/>
      <c r="R983" s="76" t="s">
        <v>588</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254">INT($C$29)+3</f>
        <v>4</v>
      </c>
      <c r="D984" s="73"/>
      <c r="E984" s="70"/>
      <c r="F984" s="70" t="s">
        <v>2591</v>
      </c>
      <c r="G984" s="73"/>
      <c r="H984" s="76" t="s">
        <v>1531</v>
      </c>
      <c r="I984" s="96" t="s">
        <v>540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4"/>
        <v>4</v>
      </c>
      <c r="D985" s="73"/>
      <c r="E985" s="70"/>
      <c r="F985" s="70" t="s">
        <v>2592</v>
      </c>
      <c r="G985" s="73"/>
      <c r="H985" s="76" t="s">
        <v>1533</v>
      </c>
      <c r="I985" s="96" t="s">
        <v>540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4"/>
        <v>4</v>
      </c>
      <c r="D986" s="73"/>
      <c r="E986" s="70"/>
      <c r="F986" s="70" t="s">
        <v>2593</v>
      </c>
      <c r="G986" s="73"/>
      <c r="H986" s="76" t="s">
        <v>1535</v>
      </c>
      <c r="I986" s="96" t="s">
        <v>540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4"/>
        <v>4</v>
      </c>
      <c r="D987" s="73"/>
      <c r="E987" s="70"/>
      <c r="F987" s="70" t="s">
        <v>2594</v>
      </c>
      <c r="G987" s="73"/>
      <c r="H987" s="76" t="s">
        <v>1537</v>
      </c>
      <c r="I987" s="96" t="s">
        <v>540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4"/>
        <v>4</v>
      </c>
      <c r="D988" s="73"/>
      <c r="E988" s="70"/>
      <c r="F988" s="70" t="s">
        <v>2595</v>
      </c>
      <c r="G988" s="73"/>
      <c r="H988" s="76" t="s">
        <v>1531</v>
      </c>
      <c r="I988" s="96" t="s">
        <v>540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4"/>
        <v>4</v>
      </c>
      <c r="D989" s="73"/>
      <c r="E989" s="70"/>
      <c r="F989" s="70" t="s">
        <v>2596</v>
      </c>
      <c r="G989" s="73"/>
      <c r="H989" s="76" t="s">
        <v>1533</v>
      </c>
      <c r="I989" s="96" t="s">
        <v>540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4"/>
        <v>4</v>
      </c>
      <c r="D990" s="73"/>
      <c r="E990" s="70"/>
      <c r="F990" s="70" t="s">
        <v>2597</v>
      </c>
      <c r="G990" s="73"/>
      <c r="H990" s="76" t="s">
        <v>1535</v>
      </c>
      <c r="I990" s="96" t="s">
        <v>540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4"/>
        <v>4</v>
      </c>
      <c r="D991" s="73"/>
      <c r="E991" s="70"/>
      <c r="F991" s="70" t="s">
        <v>2598</v>
      </c>
      <c r="G991" s="73"/>
      <c r="H991" s="76" t="s">
        <v>1537</v>
      </c>
      <c r="I991" s="96" t="s">
        <v>540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4"/>
        <v>4</v>
      </c>
      <c r="D992" s="73"/>
      <c r="E992" s="70"/>
      <c r="F992" s="70" t="s">
        <v>2599</v>
      </c>
      <c r="G992" s="73"/>
      <c r="H992" s="76" t="s">
        <v>1531</v>
      </c>
      <c r="I992" s="96" t="s">
        <v>540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4"/>
        <v>4</v>
      </c>
      <c r="D993" s="73"/>
      <c r="E993" s="70"/>
      <c r="F993" s="70" t="s">
        <v>2600</v>
      </c>
      <c r="G993" s="73"/>
      <c r="H993" s="76" t="s">
        <v>1533</v>
      </c>
      <c r="I993" s="96" t="s">
        <v>540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4"/>
        <v>4</v>
      </c>
      <c r="D994" s="73"/>
      <c r="E994" s="70"/>
      <c r="F994" s="70" t="s">
        <v>2601</v>
      </c>
      <c r="G994" s="73"/>
      <c r="H994" s="76" t="s">
        <v>1535</v>
      </c>
      <c r="I994" s="96" t="s">
        <v>540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4"/>
        <v>4</v>
      </c>
      <c r="D995" s="73"/>
      <c r="E995" s="70"/>
      <c r="F995" s="70" t="s">
        <v>2602</v>
      </c>
      <c r="G995" s="73"/>
      <c r="H995" s="76" t="s">
        <v>1537</v>
      </c>
      <c r="I995" s="96" t="s">
        <v>540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4"/>
        <v>4</v>
      </c>
      <c r="D996" s="73"/>
      <c r="E996" s="70"/>
      <c r="F996" s="70" t="s">
        <v>2603</v>
      </c>
      <c r="G996" s="73"/>
      <c r="H996" s="76" t="s">
        <v>1531</v>
      </c>
      <c r="I996" s="96" t="s">
        <v>540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4"/>
        <v>4</v>
      </c>
      <c r="D997" s="73"/>
      <c r="E997" s="70"/>
      <c r="F997" s="70" t="s">
        <v>2604</v>
      </c>
      <c r="G997" s="73"/>
      <c r="H997" s="76" t="s">
        <v>1533</v>
      </c>
      <c r="I997" s="96" t="s">
        <v>540</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4"/>
        <v>4</v>
      </c>
      <c r="D998" s="73"/>
      <c r="E998" s="70"/>
      <c r="F998" s="70" t="s">
        <v>2605</v>
      </c>
      <c r="G998" s="73"/>
      <c r="H998" s="76" t="s">
        <v>1535</v>
      </c>
      <c r="I998" s="96" t="s">
        <v>540</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4"/>
        <v>4</v>
      </c>
      <c r="D999" s="73"/>
      <c r="E999" s="70"/>
      <c r="F999" s="70" t="s">
        <v>2606</v>
      </c>
      <c r="G999" s="73"/>
      <c r="H999" s="76" t="s">
        <v>1537</v>
      </c>
      <c r="I999" s="96" t="s">
        <v>540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4"/>
        <v>4</v>
      </c>
      <c r="D1000" s="73"/>
      <c r="E1000" s="70"/>
      <c r="F1000" s="70" t="s">
        <v>2607</v>
      </c>
      <c r="G1000" s="73"/>
      <c r="H1000" s="76" t="s">
        <v>1531</v>
      </c>
      <c r="I1000" s="96" t="s">
        <v>540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4"/>
        <v>4</v>
      </c>
      <c r="D1001" s="73"/>
      <c r="E1001" s="70"/>
      <c r="F1001" s="70" t="s">
        <v>2608</v>
      </c>
      <c r="G1001" s="73"/>
      <c r="H1001" s="76" t="s">
        <v>1533</v>
      </c>
      <c r="I1001" s="96" t="s">
        <v>540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4"/>
        <v>4</v>
      </c>
      <c r="D1002" s="73"/>
      <c r="E1002" s="70"/>
      <c r="F1002" s="70" t="s">
        <v>2609</v>
      </c>
      <c r="G1002" s="73"/>
      <c r="H1002" s="76" t="s">
        <v>1535</v>
      </c>
      <c r="I1002" s="96" t="s">
        <v>540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4"/>
        <v>4</v>
      </c>
      <c r="D1003" s="73"/>
      <c r="E1003" s="70"/>
      <c r="F1003" s="70" t="s">
        <v>2610</v>
      </c>
      <c r="G1003" s="73"/>
      <c r="H1003" s="76" t="s">
        <v>1537</v>
      </c>
      <c r="I1003" s="96" t="s">
        <v>540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4"/>
        <v>4</v>
      </c>
      <c r="D1004" s="73"/>
      <c r="E1004" s="70"/>
      <c r="F1004" s="70" t="s">
        <v>2611</v>
      </c>
      <c r="G1004" s="73"/>
      <c r="H1004" s="76" t="s">
        <v>1531</v>
      </c>
      <c r="I1004" s="96" t="s">
        <v>540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4"/>
        <v>4</v>
      </c>
      <c r="D1005" s="73"/>
      <c r="E1005" s="70"/>
      <c r="F1005" s="70" t="s">
        <v>2612</v>
      </c>
      <c r="G1005" s="73"/>
      <c r="H1005" s="76" t="s">
        <v>1533</v>
      </c>
      <c r="I1005" s="96" t="s">
        <v>540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4"/>
        <v>4</v>
      </c>
      <c r="D1006" s="73"/>
      <c r="E1006" s="70"/>
      <c r="F1006" s="70" t="s">
        <v>2613</v>
      </c>
      <c r="G1006" s="73"/>
      <c r="H1006" s="76" t="s">
        <v>1535</v>
      </c>
      <c r="I1006" s="96" t="s">
        <v>540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4"/>
        <v>4</v>
      </c>
      <c r="D1007" s="73"/>
      <c r="E1007" s="70"/>
      <c r="F1007" s="70" t="s">
        <v>2614</v>
      </c>
      <c r="G1007" s="73"/>
      <c r="H1007" s="76" t="s">
        <v>1537</v>
      </c>
      <c r="I1007" s="96" t="s">
        <v>540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collapsed="1" x14ac:dyDescent="0.25">
      <c r="A1008" s="45"/>
      <c r="B1008" s="54"/>
      <c r="C1008" s="47">
        <f>INT($C$29)+1</f>
        <v>2</v>
      </c>
      <c r="D1008" s="73"/>
      <c r="E1008" s="70"/>
      <c r="F1008" s="272" t="s">
        <v>1761</v>
      </c>
      <c r="G1008" s="73"/>
      <c r="H1008" s="253" t="s">
        <v>1762</v>
      </c>
      <c r="I1008" s="96"/>
      <c r="J1008" s="96" t="s">
        <v>557</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hidden="1" outlineLevel="2" x14ac:dyDescent="0.25">
      <c r="A1009" s="45"/>
      <c r="B1009" s="54"/>
      <c r="C1009" s="47">
        <f>INT($C$29)+2</f>
        <v>3</v>
      </c>
      <c r="D1009" s="73"/>
      <c r="E1009" s="70" t="s">
        <v>1763</v>
      </c>
      <c r="F1009" s="70" t="s">
        <v>1764</v>
      </c>
      <c r="G1009" s="73"/>
      <c r="H1009" s="76" t="s">
        <v>1765</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hidden="1" outlineLevel="2" x14ac:dyDescent="0.25">
      <c r="A1010" s="45"/>
      <c r="B1010" s="54"/>
      <c r="C1010" s="47">
        <f>INT($C$29)+2</f>
        <v>3</v>
      </c>
      <c r="D1010" s="73"/>
      <c r="E1010" s="70"/>
      <c r="F1010" s="70" t="s">
        <v>1766</v>
      </c>
      <c r="G1010" s="73"/>
      <c r="H1010" s="136" t="s">
        <v>2837</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1768</v>
      </c>
      <c r="AE1010" s="76"/>
      <c r="AF1010" s="97">
        <v>1</v>
      </c>
      <c r="AG1010" s="97">
        <v>1</v>
      </c>
      <c r="AH1010" s="73"/>
      <c r="AI1010" s="57"/>
      <c r="AJ1010" s="45"/>
      <c r="AK1010" s="45"/>
      <c r="AL1010" s="45"/>
    </row>
    <row r="1011" spans="1:38" hidden="1" outlineLevel="2" x14ac:dyDescent="0.25">
      <c r="A1011" s="45"/>
      <c r="B1011" s="54"/>
      <c r="C1011" s="47">
        <f>INT($C$29)+2</f>
        <v>3</v>
      </c>
      <c r="D1011" s="73"/>
      <c r="E1011" s="70"/>
      <c r="F1011" s="70" t="s">
        <v>1769</v>
      </c>
      <c r="G1011" s="73"/>
      <c r="H1011" s="76" t="s">
        <v>1770</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hidden="1" outlineLevel="2" x14ac:dyDescent="0.25">
      <c r="A1012" s="45"/>
      <c r="B1012" s="54"/>
      <c r="C1012" s="47">
        <f>INT($C$29)+2</f>
        <v>3</v>
      </c>
      <c r="D1012" s="73"/>
      <c r="E1012" s="70"/>
      <c r="F1012" s="70" t="s">
        <v>1771</v>
      </c>
      <c r="G1012" s="73"/>
      <c r="H1012" s="76" t="s">
        <v>1772</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hidden="1" outlineLevel="2" x14ac:dyDescent="0.25">
      <c r="A1013" s="45"/>
      <c r="B1013" s="54"/>
      <c r="C1013" s="47">
        <f>INT($C$29)+2</f>
        <v>3</v>
      </c>
      <c r="D1013" s="73"/>
      <c r="E1013" s="70"/>
      <c r="F1013" s="70" t="s">
        <v>1773</v>
      </c>
      <c r="G1013" s="73"/>
      <c r="H1013" s="76" t="s">
        <v>1774</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collapsed="1" x14ac:dyDescent="0.25">
      <c r="A1014" s="45"/>
      <c r="B1014" s="54"/>
      <c r="C1014" s="47">
        <f>INT($C$29)+1</f>
        <v>2</v>
      </c>
      <c r="D1014" s="73"/>
      <c r="E1014" s="70"/>
      <c r="F1014" s="272" t="s">
        <v>1761</v>
      </c>
      <c r="G1014" s="73"/>
      <c r="H1014" s="274" t="s">
        <v>1775</v>
      </c>
      <c r="I1014" s="136"/>
      <c r="J1014" s="136" t="s">
        <v>1087</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1776</v>
      </c>
      <c r="G1015" s="73"/>
      <c r="H1015" s="76" t="s">
        <v>1777</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257">INT($C$29)+2</f>
        <v>3</v>
      </c>
      <c r="D1016" s="73"/>
      <c r="E1016" s="70"/>
      <c r="F1016" s="70" t="s">
        <v>1778</v>
      </c>
      <c r="G1016" s="73"/>
      <c r="H1016" s="76" t="s">
        <v>1779</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7"/>
        <v>3</v>
      </c>
      <c r="D1017" s="73"/>
      <c r="E1017" s="70"/>
      <c r="F1017" s="70" t="s">
        <v>1780</v>
      </c>
      <c r="G1017" s="73"/>
      <c r="H1017" s="76" t="s">
        <v>1781</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7"/>
        <v>3</v>
      </c>
      <c r="D1018" s="73"/>
      <c r="E1018" s="70"/>
      <c r="F1018" s="70" t="s">
        <v>1782</v>
      </c>
      <c r="G1018" s="73"/>
      <c r="H1018" s="76" t="s">
        <v>1783</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7"/>
        <v>3</v>
      </c>
      <c r="D1019" s="73"/>
      <c r="E1019" s="70"/>
      <c r="F1019" s="70" t="s">
        <v>1784</v>
      </c>
      <c r="G1019" s="73"/>
      <c r="H1019" s="76" t="s">
        <v>1785</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7"/>
        <v>3</v>
      </c>
      <c r="D1020" s="73"/>
      <c r="E1020" s="70"/>
      <c r="F1020" s="70" t="s">
        <v>1786</v>
      </c>
      <c r="G1020" s="73"/>
      <c r="H1020" s="76" t="s">
        <v>1787</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7"/>
        <v>3</v>
      </c>
      <c r="D1021" s="73"/>
      <c r="E1021" s="70"/>
      <c r="F1021" s="70" t="s">
        <v>1788</v>
      </c>
      <c r="G1021" s="73"/>
      <c r="H1021" s="76" t="s">
        <v>1789</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7"/>
        <v>3</v>
      </c>
      <c r="D1022" s="73"/>
      <c r="E1022" s="70"/>
      <c r="F1022" s="70" t="s">
        <v>1790</v>
      </c>
      <c r="G1022" s="73"/>
      <c r="H1022" s="76" t="s">
        <v>1791</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258">INT($C$29)+3</f>
        <v>4</v>
      </c>
      <c r="D1023" s="73"/>
      <c r="E1023" s="70"/>
      <c r="F1023" s="70" t="s">
        <v>1792</v>
      </c>
      <c r="G1023" s="73"/>
      <c r="H1023" s="76" t="s">
        <v>642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8"/>
        <v>4</v>
      </c>
      <c r="D1024" s="73"/>
      <c r="E1024" s="70"/>
      <c r="F1024" s="70" t="s">
        <v>1793</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8"/>
        <v>4</v>
      </c>
      <c r="D1025" s="73"/>
      <c r="E1025" s="70"/>
      <c r="F1025" s="70" t="s">
        <v>1794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8"/>
        <v>4</v>
      </c>
      <c r="D1026" s="73"/>
      <c r="E1026" s="70"/>
      <c r="F1026" s="70" t="s">
        <v>1795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8"/>
        <v>4</v>
      </c>
      <c r="D1027" s="73"/>
      <c r="E1027" s="70"/>
      <c r="F1027" s="70" t="s">
        <v>1796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8"/>
        <v>4</v>
      </c>
      <c r="D1028" s="73"/>
      <c r="E1028" s="70"/>
      <c r="F1028" s="70" t="s">
        <v>1797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8"/>
        <v>4</v>
      </c>
      <c r="D1029" s="73"/>
      <c r="E1029" s="70"/>
      <c r="F1029" s="70" t="s">
        <v>1798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8"/>
        <v>4</v>
      </c>
      <c r="D1030" s="73"/>
      <c r="E1030" s="70"/>
      <c r="F1030" s="70" t="s">
        <v>1799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8"/>
        <v>4</v>
      </c>
      <c r="D1031" s="73"/>
      <c r="E1031" s="70"/>
      <c r="F1031" s="70" t="s">
        <v>1800</v>
      </c>
      <c r="G1031" s="73"/>
      <c r="H1031" s="76" t="s">
        <v>642</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8"/>
        <v>4</v>
      </c>
      <c r="D1032" s="73"/>
      <c r="E1032" s="70"/>
      <c r="F1032" s="70" t="s">
        <v>1801</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8"/>
        <v>4</v>
      </c>
      <c r="D1033" s="73"/>
      <c r="E1033" s="70"/>
      <c r="F1033" s="70" t="s">
        <v>1802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8"/>
        <v>4</v>
      </c>
      <c r="D1034" s="73"/>
      <c r="E1034" s="70"/>
      <c r="F1034" s="70" t="s">
        <v>1803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8"/>
        <v>4</v>
      </c>
      <c r="D1035" s="73"/>
      <c r="E1035" s="70"/>
      <c r="F1035" s="70" t="s">
        <v>1804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8"/>
        <v>4</v>
      </c>
      <c r="D1036" s="73"/>
      <c r="E1036" s="70"/>
      <c r="F1036" s="70" t="s">
        <v>1805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8"/>
        <v>4</v>
      </c>
      <c r="D1037" s="73"/>
      <c r="E1037" s="70"/>
      <c r="F1037" s="70" t="s">
        <v>1806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8"/>
        <v>4</v>
      </c>
      <c r="D1038" s="73"/>
      <c r="E1038" s="70"/>
      <c r="F1038" s="70" t="s">
        <v>1807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8"/>
        <v>4</v>
      </c>
      <c r="D1039" s="73"/>
      <c r="E1039" s="70"/>
      <c r="F1039" s="70" t="s">
        <v>1808</v>
      </c>
      <c r="G1039" s="73"/>
      <c r="H1039" s="76" t="s">
        <v>642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8"/>
        <v>4</v>
      </c>
      <c r="D1040" s="73"/>
      <c r="E1040" s="70"/>
      <c r="F1040" s="70" t="s">
        <v>1809</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8"/>
        <v>4</v>
      </c>
      <c r="D1041" s="73"/>
      <c r="E1041" s="70"/>
      <c r="F1041" s="70" t="s">
        <v>1810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8"/>
        <v>4</v>
      </c>
      <c r="D1042" s="73"/>
      <c r="E1042" s="70"/>
      <c r="F1042" s="70" t="s">
        <v>1811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8"/>
        <v>4</v>
      </c>
      <c r="D1043" s="73"/>
      <c r="E1043" s="70"/>
      <c r="F1043" s="70" t="s">
        <v>1812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8"/>
        <v>4</v>
      </c>
      <c r="D1044" s="73"/>
      <c r="E1044" s="70"/>
      <c r="F1044" s="70" t="s">
        <v>1813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8"/>
        <v>4</v>
      </c>
      <c r="D1045" s="73"/>
      <c r="E1045" s="70"/>
      <c r="F1045" s="70" t="s">
        <v>1814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8"/>
        <v>4</v>
      </c>
      <c r="D1046" s="73"/>
      <c r="E1046" s="70"/>
      <c r="F1046" s="70" t="s">
        <v>1815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8"/>
        <v>4</v>
      </c>
      <c r="D1047" s="73"/>
      <c r="E1047" s="70"/>
      <c r="F1047" s="70" t="s">
        <v>1816</v>
      </c>
      <c r="G1047" s="73"/>
      <c r="H1047" s="76" t="s">
        <v>642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8"/>
        <v>4</v>
      </c>
      <c r="D1048" s="73"/>
      <c r="E1048" s="70"/>
      <c r="F1048" s="70" t="s">
        <v>1817</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8"/>
        <v>4</v>
      </c>
      <c r="D1049" s="73"/>
      <c r="E1049" s="70"/>
      <c r="F1049" s="70" t="s">
        <v>1818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8"/>
        <v>4</v>
      </c>
      <c r="D1050" s="73"/>
      <c r="E1050" s="70"/>
      <c r="F1050" s="70" t="s">
        <v>1819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8"/>
        <v>4</v>
      </c>
      <c r="D1051" s="73"/>
      <c r="E1051" s="70"/>
      <c r="F1051" s="70" t="s">
        <v>1820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8"/>
        <v>4</v>
      </c>
      <c r="D1052" s="73"/>
      <c r="E1052" s="70"/>
      <c r="F1052" s="70" t="s">
        <v>1821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8"/>
        <v>4</v>
      </c>
      <c r="D1053" s="73"/>
      <c r="E1053" s="70"/>
      <c r="F1053" s="70" t="s">
        <v>1822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8"/>
        <v>4</v>
      </c>
      <c r="D1054" s="73"/>
      <c r="E1054" s="70"/>
      <c r="F1054" s="70" t="s">
        <v>1823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8"/>
        <v>4</v>
      </c>
      <c r="D1055" s="73"/>
      <c r="E1055" s="70"/>
      <c r="F1055" s="70" t="s">
        <v>1824</v>
      </c>
      <c r="G1055" s="73"/>
      <c r="H1055" s="76" t="s">
        <v>642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8"/>
        <v>4</v>
      </c>
      <c r="D1056" s="73"/>
      <c r="E1056" s="70"/>
      <c r="F1056" s="70" t="s">
        <v>1825</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8"/>
        <v>4</v>
      </c>
      <c r="D1057" s="73"/>
      <c r="E1057" s="70"/>
      <c r="F1057" s="70" t="s">
        <v>1826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8"/>
        <v>4</v>
      </c>
      <c r="D1058" s="73"/>
      <c r="E1058" s="70"/>
      <c r="F1058" s="70" t="s">
        <v>1827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8"/>
        <v>4</v>
      </c>
      <c r="D1059" s="73"/>
      <c r="E1059" s="70"/>
      <c r="F1059" s="70" t="s">
        <v>1828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8"/>
        <v>4</v>
      </c>
      <c r="D1060" s="73"/>
      <c r="E1060" s="70"/>
      <c r="F1060" s="70" t="s">
        <v>1829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8"/>
        <v>4</v>
      </c>
      <c r="D1061" s="73"/>
      <c r="E1061" s="70"/>
      <c r="F1061" s="70" t="s">
        <v>1830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8"/>
        <v>4</v>
      </c>
      <c r="D1062" s="73"/>
      <c r="E1062" s="70"/>
      <c r="F1062" s="70" t="s">
        <v>1831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8"/>
        <v>4</v>
      </c>
      <c r="D1063" s="73"/>
      <c r="E1063" s="70"/>
      <c r="F1063" s="70" t="s">
        <v>1832</v>
      </c>
      <c r="G1063" s="73"/>
      <c r="H1063" s="76" t="s">
        <v>642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8"/>
        <v>4</v>
      </c>
      <c r="D1064" s="73"/>
      <c r="E1064" s="70"/>
      <c r="F1064" s="70" t="s">
        <v>1833</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8"/>
        <v>4</v>
      </c>
      <c r="D1065" s="73"/>
      <c r="E1065" s="70"/>
      <c r="F1065" s="70" t="s">
        <v>1834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8"/>
        <v>4</v>
      </c>
      <c r="D1066" s="73"/>
      <c r="E1066" s="70"/>
      <c r="F1066" s="70" t="s">
        <v>1835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8"/>
        <v>4</v>
      </c>
      <c r="D1067" s="73"/>
      <c r="E1067" s="70"/>
      <c r="F1067" s="70" t="s">
        <v>1836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8"/>
        <v>4</v>
      </c>
      <c r="D1068" s="73"/>
      <c r="E1068" s="70"/>
      <c r="F1068" s="70" t="s">
        <v>1837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8"/>
        <v>4</v>
      </c>
      <c r="D1069" s="73"/>
      <c r="E1069" s="70"/>
      <c r="F1069" s="70" t="s">
        <v>1838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8"/>
        <v>4</v>
      </c>
      <c r="D1070" s="73"/>
      <c r="E1070" s="70"/>
      <c r="F1070" s="70" t="s">
        <v>1839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8"/>
        <v>4</v>
      </c>
      <c r="D1071" s="73"/>
      <c r="E1071" s="70"/>
      <c r="F1071" s="70" t="s">
        <v>1840</v>
      </c>
      <c r="G1071" s="73"/>
      <c r="H1071" s="76" t="s">
        <v>642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8"/>
        <v>4</v>
      </c>
      <c r="D1072" s="73"/>
      <c r="E1072" s="70"/>
      <c r="F1072" s="70" t="s">
        <v>1841</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8"/>
        <v>4</v>
      </c>
      <c r="D1073" s="73"/>
      <c r="E1073" s="70"/>
      <c r="F1073" s="70" t="s">
        <v>1842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8"/>
        <v>4</v>
      </c>
      <c r="D1074" s="73"/>
      <c r="E1074" s="70"/>
      <c r="F1074" s="70" t="s">
        <v>1843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8"/>
        <v>4</v>
      </c>
      <c r="D1075" s="73"/>
      <c r="E1075" s="70"/>
      <c r="F1075" s="70" t="s">
        <v>1844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8"/>
        <v>4</v>
      </c>
      <c r="D1076" s="73"/>
      <c r="E1076" s="70"/>
      <c r="F1076" s="70" t="s">
        <v>1845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8"/>
        <v>4</v>
      </c>
      <c r="D1077" s="73"/>
      <c r="E1077" s="70"/>
      <c r="F1077" s="70" t="s">
        <v>1846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8"/>
        <v>4</v>
      </c>
      <c r="D1078" s="73"/>
      <c r="E1078" s="70"/>
      <c r="F1078" s="70" t="s">
        <v>1847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8"/>
        <v>4</v>
      </c>
      <c r="D1079" s="73"/>
      <c r="E1079" s="70"/>
      <c r="F1079" s="70" t="s">
        <v>1848</v>
      </c>
      <c r="G1079" s="73"/>
      <c r="H1079" s="76" t="s">
        <v>642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8"/>
        <v>4</v>
      </c>
      <c r="D1080" s="73"/>
      <c r="E1080" s="70"/>
      <c r="F1080" s="70" t="s">
        <v>1849</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8"/>
        <v>4</v>
      </c>
      <c r="D1081" s="73"/>
      <c r="E1081" s="70"/>
      <c r="F1081" s="70" t="s">
        <v>1850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8"/>
        <v>4</v>
      </c>
      <c r="D1082" s="73"/>
      <c r="E1082" s="70"/>
      <c r="F1082" s="70" t="s">
        <v>1851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8"/>
        <v>4</v>
      </c>
      <c r="D1083" s="73"/>
      <c r="E1083" s="70"/>
      <c r="F1083" s="70" t="s">
        <v>1852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8"/>
        <v>4</v>
      </c>
      <c r="D1084" s="73"/>
      <c r="E1084" s="70"/>
      <c r="F1084" s="70" t="s">
        <v>1853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8"/>
        <v>4</v>
      </c>
      <c r="D1085" s="73"/>
      <c r="E1085" s="70"/>
      <c r="F1085" s="70" t="s">
        <v>1854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8"/>
        <v>4</v>
      </c>
      <c r="D1086" s="73"/>
      <c r="E1086" s="70"/>
      <c r="F1086" s="70" t="s">
        <v>1855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259">INT($C$29)+3</f>
        <v>4</v>
      </c>
      <c r="D1087" s="73"/>
      <c r="E1087" s="70"/>
      <c r="F1087" s="70" t="s">
        <v>1856</v>
      </c>
      <c r="G1087" s="73"/>
      <c r="H1087" s="76" t="s">
        <v>642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9"/>
        <v>4</v>
      </c>
      <c r="D1088" s="73"/>
      <c r="E1088" s="70"/>
      <c r="F1088" s="70" t="s">
        <v>1857</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9"/>
        <v>4</v>
      </c>
      <c r="D1089" s="73"/>
      <c r="E1089" s="70"/>
      <c r="F1089" s="70" t="s">
        <v>1858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9"/>
        <v>4</v>
      </c>
      <c r="D1090" s="73"/>
      <c r="E1090" s="70"/>
      <c r="F1090" s="70" t="s">
        <v>1859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9"/>
        <v>4</v>
      </c>
      <c r="D1091" s="73"/>
      <c r="E1091" s="70"/>
      <c r="F1091" s="70" t="s">
        <v>1860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9"/>
        <v>4</v>
      </c>
      <c r="D1092" s="73"/>
      <c r="E1092" s="70"/>
      <c r="F1092" s="70" t="s">
        <v>1861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9"/>
        <v>4</v>
      </c>
      <c r="D1093" s="73"/>
      <c r="E1093" s="70"/>
      <c r="F1093" s="70" t="s">
        <v>1862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9"/>
        <v>4</v>
      </c>
      <c r="D1094" s="73"/>
      <c r="E1094" s="70"/>
      <c r="F1094" s="70" t="s">
        <v>1863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9"/>
        <v>4</v>
      </c>
      <c r="D1095" s="73"/>
      <c r="E1095" s="70"/>
      <c r="F1095" s="70" t="s">
        <v>1864</v>
      </c>
      <c r="G1095" s="73"/>
      <c r="H1095" s="76" t="s">
        <v>642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59"/>
        <v>4</v>
      </c>
      <c r="D1096" s="73"/>
      <c r="E1096" s="70"/>
      <c r="F1096" s="70" t="s">
        <v>1865</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59"/>
        <v>4</v>
      </c>
      <c r="D1097" s="73"/>
      <c r="E1097" s="70"/>
      <c r="F1097" s="70" t="s">
        <v>1866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59"/>
        <v>4</v>
      </c>
      <c r="D1098" s="73"/>
      <c r="E1098" s="70"/>
      <c r="F1098" s="70" t="s">
        <v>1867</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59"/>
        <v>4</v>
      </c>
      <c r="D1099" s="73"/>
      <c r="E1099" s="70"/>
      <c r="F1099" s="70" t="s">
        <v>1868</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59"/>
        <v>4</v>
      </c>
      <c r="D1100" s="73"/>
      <c r="E1100" s="70"/>
      <c r="F1100" s="70" t="s">
        <v>1869</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59"/>
        <v>4</v>
      </c>
      <c r="D1101" s="73"/>
      <c r="E1101" s="70"/>
      <c r="F1101" s="70" t="s">
        <v>1870</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59"/>
        <v>4</v>
      </c>
      <c r="D1102" s="73"/>
      <c r="E1102" s="70"/>
      <c r="F1102" s="70" t="s">
        <v>1871</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59"/>
        <v>4</v>
      </c>
      <c r="D1103" s="73"/>
      <c r="E1103" s="70"/>
      <c r="F1103" s="70" t="s">
        <v>1872</v>
      </c>
      <c r="G1103" s="73"/>
      <c r="H1103" s="76" t="s">
        <v>642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59"/>
        <v>4</v>
      </c>
      <c r="D1104" s="73"/>
      <c r="E1104" s="70"/>
      <c r="F1104" s="70" t="s">
        <v>1873</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59"/>
        <v>4</v>
      </c>
      <c r="D1105" s="73"/>
      <c r="E1105" s="70"/>
      <c r="F1105" s="70" t="s">
        <v>1874</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59"/>
        <v>4</v>
      </c>
      <c r="D1106" s="73"/>
      <c r="E1106" s="70"/>
      <c r="F1106" s="70" t="s">
        <v>1875</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59"/>
        <v>4</v>
      </c>
      <c r="D1107" s="73"/>
      <c r="E1107" s="70"/>
      <c r="F1107" s="70" t="s">
        <v>1876</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59"/>
        <v>4</v>
      </c>
      <c r="D1108" s="73"/>
      <c r="E1108" s="70"/>
      <c r="F1108" s="70" t="s">
        <v>1877</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59"/>
        <v>4</v>
      </c>
      <c r="D1109" s="73"/>
      <c r="E1109" s="70"/>
      <c r="F1109" s="70" t="s">
        <v>1878</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59"/>
        <v>4</v>
      </c>
      <c r="D1110" s="73"/>
      <c r="E1110" s="70"/>
      <c r="F1110" s="70" t="s">
        <v>1879</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2" x14ac:dyDescent="0.25">
      <c r="A1111" s="45"/>
      <c r="B1111" s="54"/>
      <c r="C1111" s="47">
        <f t="shared" ref="C1111:C1166" si="260">INT($C$29)+2</f>
        <v>3</v>
      </c>
      <c r="D1111" s="73"/>
      <c r="E1111" s="70"/>
      <c r="F1111" s="70" t="s">
        <v>1880</v>
      </c>
      <c r="G1111" s="73"/>
      <c r="H1111" s="76" t="s">
        <v>1881</v>
      </c>
      <c r="I1111" s="96" t="s">
        <v>2214</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1882</v>
      </c>
      <c r="AE1111" s="76"/>
      <c r="AF1111" s="97">
        <v>1</v>
      </c>
      <c r="AG1111" s="97">
        <v>1</v>
      </c>
      <c r="AH1111" s="73"/>
      <c r="AI1111" s="57"/>
      <c r="AJ1111" s="45"/>
      <c r="AK1111" s="45"/>
      <c r="AL1111" s="45"/>
    </row>
    <row r="1112" spans="1:38" hidden="1" outlineLevel="2" x14ac:dyDescent="0.25">
      <c r="A1112" s="45"/>
      <c r="B1112" s="54"/>
      <c r="C1112" s="47">
        <f t="shared" si="260"/>
        <v>3</v>
      </c>
      <c r="D1112" s="73"/>
      <c r="E1112" s="70"/>
      <c r="F1112" s="70" t="s">
        <v>1883</v>
      </c>
      <c r="G1112" s="73"/>
      <c r="H1112" s="76" t="s">
        <v>1884</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hidden="1" outlineLevel="2" x14ac:dyDescent="0.25">
      <c r="A1113" s="45"/>
      <c r="B1113" s="54"/>
      <c r="C1113" s="47">
        <f t="shared" si="260"/>
        <v>3</v>
      </c>
      <c r="D1113" s="73"/>
      <c r="E1113" s="70"/>
      <c r="F1113" s="70" t="s">
        <v>1885</v>
      </c>
      <c r="G1113" s="73"/>
      <c r="H1113" s="76" t="s">
        <v>1886</v>
      </c>
      <c r="I1113" s="96" t="s">
        <v>2213</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hidden="1" outlineLevel="2" collapsed="1" x14ac:dyDescent="0.25">
      <c r="A1114" s="45"/>
      <c r="B1114" s="54"/>
      <c r="C1114" s="47">
        <f t="shared" si="260"/>
        <v>3</v>
      </c>
      <c r="D1114" s="73"/>
      <c r="E1114" s="70"/>
      <c r="F1114" s="70" t="s">
        <v>1887</v>
      </c>
      <c r="G1114" s="73"/>
      <c r="H1114" s="76" t="s">
        <v>1888</v>
      </c>
      <c r="I1114" s="96" t="s">
        <v>2213</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1889</v>
      </c>
      <c r="G1115" s="73"/>
      <c r="H1115" s="76" t="s">
        <v>1890</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1891</v>
      </c>
      <c r="G1116" s="73"/>
      <c r="H1116" s="76" t="s">
        <v>1892</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1893</v>
      </c>
      <c r="G1117" s="73"/>
      <c r="H1117" s="76" t="s">
        <v>1894</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hidden="1" outlineLevel="2" x14ac:dyDescent="0.25">
      <c r="A1118" s="45"/>
      <c r="B1118" s="54"/>
      <c r="C1118" s="47">
        <f t="shared" si="260"/>
        <v>3</v>
      </c>
      <c r="D1118" s="73"/>
      <c r="E1118" s="70"/>
      <c r="F1118" s="70" t="s">
        <v>1895</v>
      </c>
      <c r="G1118" s="73"/>
      <c r="H1118" s="76" t="s">
        <v>1896</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2211</v>
      </c>
      <c r="AE1118" s="76"/>
      <c r="AF1118" s="97">
        <v>1</v>
      </c>
      <c r="AG1118" s="97">
        <v>1</v>
      </c>
      <c r="AH1118" s="73"/>
      <c r="AI1118" s="57"/>
      <c r="AJ1118" s="45"/>
      <c r="AK1118" s="45"/>
      <c r="AL1118" s="45"/>
    </row>
    <row r="1119" spans="1:38" hidden="1" outlineLevel="2" x14ac:dyDescent="0.25">
      <c r="A1119" s="45"/>
      <c r="B1119" s="54"/>
      <c r="C1119" s="47">
        <f t="shared" si="260"/>
        <v>3</v>
      </c>
      <c r="D1119" s="73"/>
      <c r="E1119" s="70"/>
      <c r="F1119" s="70" t="s">
        <v>1897</v>
      </c>
      <c r="G1119" s="73"/>
      <c r="H1119" s="76" t="s">
        <v>1898</v>
      </c>
      <c r="I1119" s="96" t="s">
        <v>2216</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1899</v>
      </c>
      <c r="AE1119" s="76"/>
      <c r="AF1119" s="97">
        <v>1</v>
      </c>
      <c r="AG1119" s="97">
        <v>1</v>
      </c>
      <c r="AH1119" s="73"/>
      <c r="AI1119" s="57"/>
      <c r="AJ1119" s="45"/>
      <c r="AK1119" s="45"/>
      <c r="AL1119" s="45"/>
    </row>
    <row r="1120" spans="1:38" hidden="1" outlineLevel="2" x14ac:dyDescent="0.25">
      <c r="A1120" s="45"/>
      <c r="B1120" s="54"/>
      <c r="C1120" s="47">
        <f t="shared" si="260"/>
        <v>3</v>
      </c>
      <c r="D1120" s="73"/>
      <c r="E1120" s="70"/>
      <c r="F1120" s="70" t="s">
        <v>1900</v>
      </c>
      <c r="G1120" s="73"/>
      <c r="H1120" s="76" t="s">
        <v>1901</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hidden="1" outlineLevel="2" x14ac:dyDescent="0.25">
      <c r="A1121" s="45"/>
      <c r="B1121" s="54"/>
      <c r="C1121" s="47">
        <f t="shared" si="260"/>
        <v>3</v>
      </c>
      <c r="D1121" s="73"/>
      <c r="E1121" s="70"/>
      <c r="F1121" s="70" t="s">
        <v>1902</v>
      </c>
      <c r="G1121" s="73"/>
      <c r="H1121" s="76" t="s">
        <v>1903</v>
      </c>
      <c r="I1121" s="96" t="s">
        <v>2215</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hidden="1" outlineLevel="2" collapsed="1" x14ac:dyDescent="0.25">
      <c r="A1122" s="45"/>
      <c r="B1122" s="54"/>
      <c r="C1122" s="47">
        <f t="shared" si="260"/>
        <v>3</v>
      </c>
      <c r="D1122" s="73"/>
      <c r="E1122" s="70"/>
      <c r="F1122" s="70" t="s">
        <v>1904</v>
      </c>
      <c r="G1122" s="73"/>
      <c r="H1122" s="76" t="s">
        <v>1905</v>
      </c>
      <c r="I1122" s="96" t="s">
        <v>2215</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1906</v>
      </c>
      <c r="G1123" s="73"/>
      <c r="H1123" s="76" t="s">
        <v>1907</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1908</v>
      </c>
      <c r="G1124" s="73"/>
      <c r="H1124" s="76" t="s">
        <v>1909</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1910</v>
      </c>
      <c r="G1125" s="73"/>
      <c r="H1125" s="76" t="s">
        <v>1911</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hidden="1" outlineLevel="2" collapsed="1" x14ac:dyDescent="0.25">
      <c r="A1126" s="45"/>
      <c r="B1126" s="54"/>
      <c r="C1126" s="47">
        <f t="shared" si="260"/>
        <v>3</v>
      </c>
      <c r="D1126" s="73"/>
      <c r="E1126" s="70"/>
      <c r="F1126" s="70" t="s">
        <v>1912</v>
      </c>
      <c r="G1126" s="73"/>
      <c r="H1126" s="76" t="s">
        <v>1791</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2211</v>
      </c>
      <c r="AE1126" s="76"/>
      <c r="AF1126" s="97">
        <v>1</v>
      </c>
      <c r="AG1126" s="97">
        <v>1</v>
      </c>
      <c r="AH1126" s="73"/>
      <c r="AI1126" s="57"/>
      <c r="AJ1126" s="45"/>
      <c r="AK1126" s="45"/>
      <c r="AL1126" s="45"/>
    </row>
    <row r="1127" spans="1:38" hidden="1" outlineLevel="3" x14ac:dyDescent="0.25">
      <c r="A1127" s="45"/>
      <c r="B1127" s="54"/>
      <c r="C1127" s="47">
        <f t="shared" ref="C1127:C1142" si="266">INT($C$29)+3</f>
        <v>4</v>
      </c>
      <c r="D1127" s="73"/>
      <c r="E1127" s="70"/>
      <c r="F1127" s="70" t="s">
        <v>1913</v>
      </c>
      <c r="G1127" s="73"/>
      <c r="H1127" s="76" t="s">
        <v>642</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6"/>
        <v>4</v>
      </c>
      <c r="D1128" s="73"/>
      <c r="E1128" s="70"/>
      <c r="F1128" s="70" t="s">
        <v>1914</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6"/>
        <v>4</v>
      </c>
      <c r="D1129" s="73"/>
      <c r="E1129" s="70"/>
      <c r="F1129" s="70" t="s">
        <v>1915</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6"/>
        <v>4</v>
      </c>
      <c r="D1130" s="73"/>
      <c r="E1130" s="70"/>
      <c r="F1130" s="70" t="s">
        <v>1916</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6"/>
        <v>4</v>
      </c>
      <c r="D1131" s="73"/>
      <c r="E1131" s="70"/>
      <c r="F1131" s="70" t="s">
        <v>1917</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6"/>
        <v>4</v>
      </c>
      <c r="D1132" s="73"/>
      <c r="E1132" s="70"/>
      <c r="F1132" s="70" t="s">
        <v>1918</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6"/>
        <v>4</v>
      </c>
      <c r="D1133" s="73"/>
      <c r="E1133" s="70"/>
      <c r="F1133" s="70" t="s">
        <v>1919</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6"/>
        <v>4</v>
      </c>
      <c r="D1134" s="73"/>
      <c r="E1134" s="70"/>
      <c r="F1134" s="70" t="s">
        <v>1920</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6"/>
        <v>4</v>
      </c>
      <c r="D1135" s="73"/>
      <c r="E1135" s="70"/>
      <c r="F1135" s="70" t="s">
        <v>1921</v>
      </c>
      <c r="G1135" s="73"/>
      <c r="H1135" s="76" t="s">
        <v>642</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6"/>
        <v>4</v>
      </c>
      <c r="D1136" s="73"/>
      <c r="E1136" s="70"/>
      <c r="F1136" s="70" t="s">
        <v>1922</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6"/>
        <v>4</v>
      </c>
      <c r="D1137" s="73"/>
      <c r="E1137" s="70"/>
      <c r="F1137" s="70" t="s">
        <v>1923</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6"/>
        <v>4</v>
      </c>
      <c r="D1138" s="73"/>
      <c r="E1138" s="70"/>
      <c r="F1138" s="70" t="s">
        <v>1924</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6"/>
        <v>4</v>
      </c>
      <c r="D1139" s="73"/>
      <c r="E1139" s="70"/>
      <c r="F1139" s="70" t="s">
        <v>1925</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6"/>
        <v>4</v>
      </c>
      <c r="D1140" s="73"/>
      <c r="E1140" s="70"/>
      <c r="F1140" s="70" t="s">
        <v>1926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6"/>
        <v>4</v>
      </c>
      <c r="D1141" s="73"/>
      <c r="E1141" s="70"/>
      <c r="F1141" s="70" t="s">
        <v>1927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6"/>
        <v>4</v>
      </c>
      <c r="D1142" s="73"/>
      <c r="E1142" s="416"/>
      <c r="F1142" s="416" t="s">
        <v>1928</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hidden="1" outlineLevel="2" x14ac:dyDescent="0.25">
      <c r="A1143" s="45"/>
      <c r="B1143" s="54"/>
      <c r="C1143" s="47">
        <f t="shared" si="260"/>
        <v>3</v>
      </c>
      <c r="D1143" s="73"/>
      <c r="E1143" s="420"/>
      <c r="F1143" s="420" t="s">
        <v>1929</v>
      </c>
      <c r="G1143" s="421"/>
      <c r="H1143" s="188" t="s">
        <v>1930</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1931</v>
      </c>
      <c r="AE1143" s="188"/>
      <c r="AF1143" s="422">
        <v>1</v>
      </c>
      <c r="AG1143" s="422">
        <v>1</v>
      </c>
      <c r="AH1143" s="73"/>
      <c r="AI1143" s="57"/>
      <c r="AJ1143" s="45"/>
      <c r="AK1143" s="45"/>
      <c r="AL1143" s="45"/>
    </row>
    <row r="1144" spans="1:38" hidden="1" outlineLevel="2" x14ac:dyDescent="0.25">
      <c r="A1144" s="45"/>
      <c r="B1144" s="54"/>
      <c r="C1144" s="47">
        <f t="shared" si="260"/>
        <v>3</v>
      </c>
      <c r="D1144" s="73"/>
      <c r="E1144" s="70"/>
      <c r="F1144" s="70" t="s">
        <v>1932</v>
      </c>
      <c r="G1144" s="241"/>
      <c r="H1144" s="76" t="s">
        <v>1933</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2224</v>
      </c>
      <c r="AE1144" s="76"/>
      <c r="AF1144" s="260">
        <f>AF1145</f>
        <v>1</v>
      </c>
      <c r="AG1144" s="260">
        <f>AG1145</f>
        <v>1</v>
      </c>
      <c r="AH1144" s="73"/>
      <c r="AI1144" s="57"/>
      <c r="AJ1144" s="45"/>
      <c r="AK1144" s="45"/>
      <c r="AL1144" s="45"/>
    </row>
    <row r="1145" spans="1:38" hidden="1" outlineLevel="2" x14ac:dyDescent="0.25">
      <c r="A1145" s="45"/>
      <c r="B1145" s="54"/>
      <c r="C1145" s="47">
        <f t="shared" si="260"/>
        <v>3</v>
      </c>
      <c r="D1145" s="73"/>
      <c r="E1145" s="70"/>
      <c r="F1145" s="70" t="s">
        <v>1934</v>
      </c>
      <c r="G1145" s="241"/>
      <c r="H1145" s="76" t="s">
        <v>1935</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hidden="1" outlineLevel="2" collapsed="1" x14ac:dyDescent="0.25">
      <c r="A1146" s="45"/>
      <c r="B1146" s="54"/>
      <c r="C1146" s="47">
        <f t="shared" si="260"/>
        <v>3</v>
      </c>
      <c r="D1146" s="73"/>
      <c r="E1146" s="70"/>
      <c r="F1146" s="70" t="s">
        <v>1936</v>
      </c>
      <c r="G1146" s="241"/>
      <c r="H1146" s="76" t="s">
        <v>1937</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1938</v>
      </c>
      <c r="G1147" s="241"/>
      <c r="H1147" s="76" t="s">
        <v>1939</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1940</v>
      </c>
      <c r="G1148" s="241"/>
      <c r="H1148" s="76" t="s">
        <v>1941</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1942</v>
      </c>
      <c r="G1149" s="241"/>
      <c r="H1149" s="76" t="s">
        <v>1943</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hidden="1" outlineLevel="2" x14ac:dyDescent="0.25">
      <c r="A1150" s="45"/>
      <c r="B1150" s="54"/>
      <c r="C1150" s="47">
        <f t="shared" si="260"/>
        <v>3</v>
      </c>
      <c r="D1150" s="73"/>
      <c r="E1150" s="424"/>
      <c r="F1150" s="424" t="s">
        <v>1944</v>
      </c>
      <c r="G1150" s="425"/>
      <c r="H1150" s="191" t="s">
        <v>1945</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hidden="1" outlineLevel="2" x14ac:dyDescent="0.25">
      <c r="A1151" s="45"/>
      <c r="B1151" s="54"/>
      <c r="C1151" s="47">
        <f t="shared" si="260"/>
        <v>3</v>
      </c>
      <c r="D1151" s="73"/>
      <c r="E1151" s="417"/>
      <c r="F1151" s="417" t="s">
        <v>1946</v>
      </c>
      <c r="G1151" s="73"/>
      <c r="H1151" s="105" t="s">
        <v>1947</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1325</v>
      </c>
      <c r="AE1151" s="105"/>
      <c r="AF1151" s="126">
        <v>1</v>
      </c>
      <c r="AG1151" s="126">
        <v>1</v>
      </c>
      <c r="AH1151" s="73"/>
      <c r="AI1151" s="57"/>
      <c r="AJ1151" s="45"/>
      <c r="AK1151" s="45"/>
      <c r="AL1151" s="45"/>
    </row>
    <row r="1152" spans="1:38" hidden="1" outlineLevel="2" x14ac:dyDescent="0.25">
      <c r="A1152" s="45"/>
      <c r="B1152" s="54"/>
      <c r="C1152" s="47">
        <f t="shared" si="260"/>
        <v>3</v>
      </c>
      <c r="D1152" s="73"/>
      <c r="E1152" s="70"/>
      <c r="F1152" s="70" t="s">
        <v>1948</v>
      </c>
      <c r="G1152" s="73"/>
      <c r="H1152" s="76" t="s">
        <v>1949</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2224</v>
      </c>
      <c r="AE1152" s="76"/>
      <c r="AF1152" s="260">
        <f>AF1153</f>
        <v>1</v>
      </c>
      <c r="AG1152" s="260">
        <f>AG1153</f>
        <v>1</v>
      </c>
      <c r="AH1152" s="73"/>
      <c r="AI1152" s="57"/>
      <c r="AJ1152" s="45"/>
      <c r="AK1152" s="45"/>
      <c r="AL1152" s="45"/>
    </row>
    <row r="1153" spans="1:38" hidden="1" outlineLevel="2" x14ac:dyDescent="0.25">
      <c r="A1153" s="45"/>
      <c r="B1153" s="54"/>
      <c r="C1153" s="47">
        <f t="shared" si="260"/>
        <v>3</v>
      </c>
      <c r="D1153" s="73"/>
      <c r="E1153" s="70"/>
      <c r="F1153" s="70" t="s">
        <v>1950</v>
      </c>
      <c r="G1153" s="73"/>
      <c r="H1153" s="76" t="s">
        <v>1781</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hidden="1" outlineLevel="2" x14ac:dyDescent="0.25">
      <c r="A1154" s="45"/>
      <c r="B1154" s="54"/>
      <c r="C1154" s="47">
        <f t="shared" si="260"/>
        <v>3</v>
      </c>
      <c r="D1154" s="73"/>
      <c r="E1154" s="70"/>
      <c r="F1154" s="70" t="s">
        <v>1951</v>
      </c>
      <c r="G1154" s="73"/>
      <c r="H1154" s="76" t="s">
        <v>1783</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hidden="1" outlineLevel="2" x14ac:dyDescent="0.25">
      <c r="A1155" s="45"/>
      <c r="B1155" s="54"/>
      <c r="C1155" s="47">
        <f t="shared" si="260"/>
        <v>3</v>
      </c>
      <c r="D1155" s="73"/>
      <c r="E1155" s="70"/>
      <c r="F1155" s="70" t="s">
        <v>1952</v>
      </c>
      <c r="G1155" s="73"/>
      <c r="H1155" s="76" t="s">
        <v>1785</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hidden="1" outlineLevel="2" x14ac:dyDescent="0.25">
      <c r="A1156" s="45"/>
      <c r="B1156" s="54"/>
      <c r="C1156" s="47">
        <f t="shared" si="260"/>
        <v>3</v>
      </c>
      <c r="D1156" s="73"/>
      <c r="E1156" s="70"/>
      <c r="F1156" s="70" t="s">
        <v>1953</v>
      </c>
      <c r="G1156" s="73"/>
      <c r="H1156" s="76" t="s">
        <v>1941</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hidden="1" outlineLevel="2" x14ac:dyDescent="0.25">
      <c r="A1157" s="45"/>
      <c r="B1157" s="54"/>
      <c r="C1157" s="47">
        <f t="shared" si="260"/>
        <v>3</v>
      </c>
      <c r="D1157" s="73"/>
      <c r="E1157" s="70"/>
      <c r="F1157" s="70" t="s">
        <v>1954</v>
      </c>
      <c r="G1157" s="73"/>
      <c r="H1157" s="76" t="s">
        <v>1943</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hidden="1" outlineLevel="2" x14ac:dyDescent="0.25">
      <c r="A1158" s="45"/>
      <c r="B1158" s="54"/>
      <c r="C1158" s="47">
        <f t="shared" si="260"/>
        <v>3</v>
      </c>
      <c r="D1158" s="73"/>
      <c r="E1158" s="70"/>
      <c r="F1158" s="70" t="s">
        <v>1955</v>
      </c>
      <c r="G1158" s="73"/>
      <c r="H1158" s="76" t="s">
        <v>1956</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hidden="1" outlineLevel="2" x14ac:dyDescent="0.25">
      <c r="A1159" s="45"/>
      <c r="B1159" s="54"/>
      <c r="C1159" s="47">
        <f t="shared" si="260"/>
        <v>3</v>
      </c>
      <c r="D1159" s="73"/>
      <c r="E1159" s="70"/>
      <c r="F1159" s="70" t="s">
        <v>1957</v>
      </c>
      <c r="G1159" s="73"/>
      <c r="H1159" s="76" t="s">
        <v>1958</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1332</v>
      </c>
      <c r="AE1159" s="76"/>
      <c r="AF1159" s="97">
        <v>1</v>
      </c>
      <c r="AG1159" s="97">
        <v>1</v>
      </c>
      <c r="AH1159" s="73"/>
      <c r="AI1159" s="57"/>
      <c r="AJ1159" s="45"/>
      <c r="AK1159" s="45"/>
      <c r="AL1159" s="45"/>
    </row>
    <row r="1160" spans="1:38" hidden="1" outlineLevel="2" x14ac:dyDescent="0.25">
      <c r="A1160" s="45"/>
      <c r="B1160" s="54"/>
      <c r="C1160" s="47">
        <f t="shared" si="260"/>
        <v>3</v>
      </c>
      <c r="D1160" s="73"/>
      <c r="E1160" s="70"/>
      <c r="F1160" s="70" t="s">
        <v>1959</v>
      </c>
      <c r="G1160" s="73"/>
      <c r="H1160" s="76" t="s">
        <v>1960</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hidden="1" outlineLevel="2" x14ac:dyDescent="0.25">
      <c r="A1161" s="45"/>
      <c r="B1161" s="54"/>
      <c r="C1161" s="47">
        <f t="shared" si="260"/>
        <v>3</v>
      </c>
      <c r="D1161" s="73"/>
      <c r="E1161" s="70"/>
      <c r="F1161" s="70" t="s">
        <v>1961</v>
      </c>
      <c r="G1161" s="73"/>
      <c r="H1161" s="76" t="s">
        <v>1962</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hidden="1" outlineLevel="2" x14ac:dyDescent="0.25">
      <c r="A1162" s="45"/>
      <c r="B1162" s="54"/>
      <c r="C1162" s="47">
        <f t="shared" si="260"/>
        <v>3</v>
      </c>
      <c r="D1162" s="73"/>
      <c r="E1162" s="70"/>
      <c r="F1162" s="70" t="s">
        <v>1963</v>
      </c>
      <c r="G1162" s="73"/>
      <c r="H1162" s="76" t="s">
        <v>1964</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hidden="1" outlineLevel="2" x14ac:dyDescent="0.25">
      <c r="A1163" s="45"/>
      <c r="B1163" s="54"/>
      <c r="C1163" s="47">
        <f t="shared" si="260"/>
        <v>3</v>
      </c>
      <c r="D1163" s="73"/>
      <c r="E1163" s="70"/>
      <c r="F1163" s="70" t="s">
        <v>1965</v>
      </c>
      <c r="G1163" s="73"/>
      <c r="H1163" s="76" t="s">
        <v>1966</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hidden="1" outlineLevel="2" x14ac:dyDescent="0.25">
      <c r="A1164" s="45"/>
      <c r="B1164" s="54"/>
      <c r="C1164" s="47">
        <f t="shared" si="260"/>
        <v>3</v>
      </c>
      <c r="D1164" s="73"/>
      <c r="E1164" s="70"/>
      <c r="F1164" s="70" t="s">
        <v>1967</v>
      </c>
      <c r="G1164" s="73"/>
      <c r="H1164" s="76" t="s">
        <v>1968</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hidden="1" outlineLevel="2" x14ac:dyDescent="0.25">
      <c r="A1165" s="45"/>
      <c r="B1165" s="54"/>
      <c r="C1165" s="47">
        <f t="shared" si="260"/>
        <v>3</v>
      </c>
      <c r="D1165" s="73"/>
      <c r="E1165" s="70"/>
      <c r="F1165" s="70" t="s">
        <v>1969</v>
      </c>
      <c r="G1165" s="73"/>
      <c r="H1165" s="76" t="s">
        <v>1970</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hidden="1" outlineLevel="2" x14ac:dyDescent="0.25">
      <c r="A1166" s="45"/>
      <c r="B1166" s="54"/>
      <c r="C1166" s="47">
        <f t="shared" si="260"/>
        <v>3</v>
      </c>
      <c r="D1166" s="73"/>
      <c r="E1166" s="70"/>
      <c r="F1166" s="70" t="s">
        <v>1971</v>
      </c>
      <c r="G1166" s="73"/>
      <c r="H1166" s="76" t="s">
        <v>1972</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collapsed="1" x14ac:dyDescent="0.25">
      <c r="A1167" s="45"/>
      <c r="B1167" s="54"/>
      <c r="C1167" s="47">
        <f>INT($C$29)+1</f>
        <v>2</v>
      </c>
      <c r="D1167" s="73"/>
      <c r="E1167" s="70"/>
      <c r="F1167" s="272" t="s">
        <v>1761</v>
      </c>
      <c r="G1167" s="73"/>
      <c r="H1167" s="274" t="s">
        <v>2701</v>
      </c>
      <c r="I1167" s="136"/>
      <c r="J1167" s="136" t="s">
        <v>1087</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282">INT($C$29)+3</f>
        <v>4</v>
      </c>
      <c r="D1168" s="73"/>
      <c r="E1168" s="70"/>
      <c r="F1168" s="70" t="s">
        <v>1973</v>
      </c>
      <c r="G1168" s="73"/>
      <c r="H1168" s="76" t="s">
        <v>1974</v>
      </c>
      <c r="I1168" s="96" t="s">
        <v>2400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2"/>
        <v>4</v>
      </c>
      <c r="D1169" s="73"/>
      <c r="E1169" s="70"/>
      <c r="F1169" s="70" t="s">
        <v>1975</v>
      </c>
      <c r="G1169" s="73"/>
      <c r="H1169" s="76" t="s">
        <v>1976</v>
      </c>
      <c r="I1169" s="96" t="s">
        <v>2401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2"/>
        <v>4</v>
      </c>
      <c r="D1170" s="73"/>
      <c r="E1170" s="70"/>
      <c r="F1170" s="70" t="s">
        <v>1977</v>
      </c>
      <c r="G1170" s="73"/>
      <c r="H1170" s="76" t="s">
        <v>1978</v>
      </c>
      <c r="I1170" s="96" t="s">
        <v>2402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2"/>
        <v>4</v>
      </c>
      <c r="D1171" s="73"/>
      <c r="E1171" s="70"/>
      <c r="F1171" s="70" t="s">
        <v>1979</v>
      </c>
      <c r="G1171" s="73"/>
      <c r="H1171" s="76" t="s">
        <v>2435</v>
      </c>
      <c r="I1171" s="96" t="s">
        <v>2436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2"/>
        <v>4</v>
      </c>
      <c r="D1172" s="73"/>
      <c r="E1172" s="70"/>
      <c r="F1172" s="70" t="s">
        <v>1981</v>
      </c>
      <c r="G1172" s="73"/>
      <c r="H1172" s="76" t="s">
        <v>1980</v>
      </c>
      <c r="I1172" s="96" t="s">
        <v>2403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2"/>
        <v>4</v>
      </c>
      <c r="D1173" s="73"/>
      <c r="E1173" s="70"/>
      <c r="F1173" s="70" t="s">
        <v>2441</v>
      </c>
      <c r="G1173" s="73"/>
      <c r="H1173" s="76" t="s">
        <v>1982</v>
      </c>
      <c r="I1173" s="96" t="s">
        <v>2404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2"/>
        <v>4</v>
      </c>
      <c r="D1174" s="73"/>
      <c r="E1174" s="70"/>
      <c r="F1174" s="70" t="s">
        <v>2442</v>
      </c>
      <c r="G1174" s="73"/>
      <c r="H1174" s="76" t="s">
        <v>2437</v>
      </c>
      <c r="I1174" s="96" t="s">
        <v>2438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2"/>
        <v>4</v>
      </c>
      <c r="D1175" s="73"/>
      <c r="E1175" s="70"/>
      <c r="F1175" s="70" t="s">
        <v>2443</v>
      </c>
      <c r="G1175" s="73"/>
      <c r="H1175" s="76" t="s">
        <v>2439</v>
      </c>
      <c r="I1175" s="96" t="s">
        <v>2440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2"/>
        <v>4</v>
      </c>
      <c r="D1176" s="73"/>
      <c r="E1176" s="70"/>
      <c r="F1176" s="70" t="str">
        <f>SUBSTITUTE(F1172,",4)",",8)")</f>
        <v>C(U2,0,8)</v>
      </c>
      <c r="G1176" s="73"/>
      <c r="H1176" s="76" t="s">
        <v>2796</v>
      </c>
      <c r="I1176" s="96" t="s">
        <v>2800</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2"/>
        <v>4</v>
      </c>
      <c r="D1177" s="73"/>
      <c r="E1177" s="70"/>
      <c r="F1177" s="70" t="str">
        <f>SUBSTITUTE(F1173,",5)",",9)")</f>
        <v>C(U2,0,9)</v>
      </c>
      <c r="G1177" s="73"/>
      <c r="H1177" s="76" t="s">
        <v>2797</v>
      </c>
      <c r="I1177" s="96" t="s">
        <v>2801</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2"/>
        <v>4</v>
      </c>
      <c r="D1178" s="73"/>
      <c r="E1178" s="70"/>
      <c r="F1178" s="70" t="str">
        <f>SUBSTITUTE(F1174,",6)",",10)")</f>
        <v>C(U2,0,10)</v>
      </c>
      <c r="G1178" s="73"/>
      <c r="H1178" s="76" t="s">
        <v>2798</v>
      </c>
      <c r="I1178" s="96" t="s">
        <v>2802</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2"/>
        <v>4</v>
      </c>
      <c r="D1179" s="73"/>
      <c r="E1179" s="70"/>
      <c r="F1179" s="70" t="str">
        <f>SUBSTITUTE(F1175,",7)",",11)")</f>
        <v>C(U2,0,11)</v>
      </c>
      <c r="G1179" s="73"/>
      <c r="H1179" s="76" t="s">
        <v>2799</v>
      </c>
      <c r="I1179" s="96" t="s">
        <v>2803</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2"/>
        <v>4</v>
      </c>
      <c r="D1180" s="73"/>
      <c r="E1180" s="70"/>
      <c r="F1180" s="70" t="s">
        <v>1983</v>
      </c>
      <c r="G1180" s="73"/>
      <c r="H1180" s="76" t="s">
        <v>1984</v>
      </c>
      <c r="I1180" s="96" t="s">
        <v>2405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2"/>
        <v>4</v>
      </c>
      <c r="D1181" s="73"/>
      <c r="E1181" s="70"/>
      <c r="F1181" s="70" t="s">
        <v>1985</v>
      </c>
      <c r="G1181" s="73"/>
      <c r="H1181" s="76" t="s">
        <v>642</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2"/>
        <v>4</v>
      </c>
      <c r="D1182" s="73"/>
      <c r="E1182" s="70"/>
      <c r="F1182" s="70" t="s">
        <v>1986</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2"/>
        <v>4</v>
      </c>
      <c r="D1183" s="73"/>
      <c r="E1183" s="70"/>
      <c r="F1183" s="70" t="s">
        <v>1987</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2"/>
        <v>4</v>
      </c>
      <c r="D1184" s="73"/>
      <c r="E1184" s="70"/>
      <c r="F1184" s="70" t="s">
        <v>1988</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2"/>
        <v>4</v>
      </c>
      <c r="D1185" s="73"/>
      <c r="E1185" s="70"/>
      <c r="F1185" s="70" t="s">
        <v>1989</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2444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2445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2446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2"/>
        <v>4</v>
      </c>
      <c r="D1193" s="73"/>
      <c r="E1193" s="70"/>
      <c r="F1193" s="70" t="s">
        <v>1990</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2"/>
        <v>4</v>
      </c>
      <c r="D1194" s="73"/>
      <c r="E1194" s="70"/>
      <c r="F1194" s="70" t="s">
        <v>1991</v>
      </c>
      <c r="G1194" s="73"/>
      <c r="H1194" s="76" t="s">
        <v>642</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2"/>
        <v>4</v>
      </c>
      <c r="D1195" s="73"/>
      <c r="E1195" s="70"/>
      <c r="F1195" s="70" t="s">
        <v>1992</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2"/>
        <v>4</v>
      </c>
      <c r="D1196" s="73"/>
      <c r="E1196" s="70"/>
      <c r="F1196" s="70" t="s">
        <v>1993</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2"/>
        <v>4</v>
      </c>
      <c r="D1197" s="73"/>
      <c r="E1197" s="70"/>
      <c r="F1197" s="70" t="s">
        <v>1994</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2"/>
        <v>4</v>
      </c>
      <c r="D1198" s="73"/>
      <c r="E1198" s="70"/>
      <c r="F1198" s="70" t="s">
        <v>1995</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2447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2448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2449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2"/>
        <v>4</v>
      </c>
      <c r="D1206" s="73"/>
      <c r="E1206" s="70"/>
      <c r="F1206" s="70" t="s">
        <v>1996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2"/>
        <v>4</v>
      </c>
      <c r="D1207" s="73"/>
      <c r="E1207" s="70"/>
      <c r="F1207" s="70" t="s">
        <v>1997</v>
      </c>
      <c r="G1207" s="73"/>
      <c r="H1207" s="76" t="s">
        <v>642</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2"/>
        <v>4</v>
      </c>
      <c r="D1208" s="73"/>
      <c r="E1208" s="70"/>
      <c r="F1208" s="70" t="s">
        <v>1998</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2"/>
        <v>4</v>
      </c>
      <c r="D1209" s="73"/>
      <c r="E1209" s="70"/>
      <c r="F1209" s="70" t="s">
        <v>1999</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2"/>
        <v>4</v>
      </c>
      <c r="D1210" s="73"/>
      <c r="E1210" s="70"/>
      <c r="F1210" s="70" t="s">
        <v>2000</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2"/>
        <v>4</v>
      </c>
      <c r="D1211" s="73"/>
      <c r="E1211" s="70"/>
      <c r="F1211" s="70" t="s">
        <v>2001</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2450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2451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2452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2"/>
        <v>4</v>
      </c>
      <c r="D1219" s="73"/>
      <c r="E1219" s="70"/>
      <c r="F1219" s="70" t="s">
        <v>2002</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2"/>
        <v>4</v>
      </c>
      <c r="D1220" s="73"/>
      <c r="E1220" s="70"/>
      <c r="F1220" s="70" t="s">
        <v>2003</v>
      </c>
      <c r="G1220" s="73"/>
      <c r="H1220" s="76" t="s">
        <v>642</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2"/>
        <v>4</v>
      </c>
      <c r="D1221" s="73"/>
      <c r="E1221" s="70"/>
      <c r="F1221" s="70" t="s">
        <v>2004</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2"/>
        <v>4</v>
      </c>
      <c r="D1222" s="73"/>
      <c r="E1222" s="70"/>
      <c r="F1222" s="70" t="s">
        <v>2005</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2"/>
        <v>4</v>
      </c>
      <c r="D1223" s="73"/>
      <c r="E1223" s="70"/>
      <c r="F1223" s="70" t="s">
        <v>2006</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2"/>
        <v>4</v>
      </c>
      <c r="D1224" s="73"/>
      <c r="E1224" s="70"/>
      <c r="F1224" s="70" t="s">
        <v>2007</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2474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2475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2476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2"/>
        <v>4</v>
      </c>
      <c r="D1232" s="73"/>
      <c r="E1232" s="70"/>
      <c r="F1232" s="70" t="s">
        <v>2008</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2"/>
        <v>4</v>
      </c>
      <c r="D1233" s="73"/>
      <c r="E1233" s="70"/>
      <c r="F1233" s="70" t="s">
        <v>2009</v>
      </c>
      <c r="G1233" s="73"/>
      <c r="H1233" s="76" t="s">
        <v>642</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2"/>
        <v>4</v>
      </c>
      <c r="D1234" s="73"/>
      <c r="E1234" s="70"/>
      <c r="F1234" s="70" t="s">
        <v>2010</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2"/>
        <v>4</v>
      </c>
      <c r="D1235" s="73"/>
      <c r="E1235" s="70"/>
      <c r="F1235" s="70" t="s">
        <v>2011</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2"/>
        <v>4</v>
      </c>
      <c r="D1236" s="73"/>
      <c r="E1236" s="70"/>
      <c r="F1236" s="70" t="s">
        <v>2012</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2"/>
        <v>4</v>
      </c>
      <c r="D1237" s="73"/>
      <c r="E1237" s="70"/>
      <c r="F1237" s="70" t="s">
        <v>2013</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2477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2478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2479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2"/>
        <v>4</v>
      </c>
      <c r="D1245" s="73"/>
      <c r="E1245" s="70"/>
      <c r="F1245" s="70" t="s">
        <v>2014</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2"/>
        <v>4</v>
      </c>
      <c r="D1246" s="73"/>
      <c r="E1246" s="70"/>
      <c r="F1246" s="70" t="s">
        <v>2015</v>
      </c>
      <c r="G1246" s="73"/>
      <c r="H1246" s="76" t="s">
        <v>642</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2"/>
        <v>4</v>
      </c>
      <c r="D1247" s="73"/>
      <c r="E1247" s="70"/>
      <c r="F1247" s="70" t="s">
        <v>2016</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2"/>
        <v>4</v>
      </c>
      <c r="D1248" s="73"/>
      <c r="E1248" s="70"/>
      <c r="F1248" s="70" t="s">
        <v>2017</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2"/>
        <v>4</v>
      </c>
      <c r="D1249" s="73"/>
      <c r="E1249" s="70"/>
      <c r="F1249" s="70" t="s">
        <v>2018</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2"/>
        <v>4</v>
      </c>
      <c r="D1250" s="73"/>
      <c r="E1250" s="70"/>
      <c r="F1250" s="70" t="s">
        <v>2019</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2480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2481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2482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2"/>
        <v>4</v>
      </c>
      <c r="D1258" s="73"/>
      <c r="E1258" s="70"/>
      <c r="F1258" s="70" t="s">
        <v>2020</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2"/>
        <v>4</v>
      </c>
      <c r="D1259" s="73"/>
      <c r="E1259" s="70"/>
      <c r="F1259" s="70" t="s">
        <v>2021</v>
      </c>
      <c r="G1259" s="73"/>
      <c r="H1259" s="76" t="s">
        <v>642</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2"/>
        <v>4</v>
      </c>
      <c r="D1260" s="73"/>
      <c r="E1260" s="70"/>
      <c r="F1260" s="70" t="s">
        <v>2022</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2"/>
        <v>4</v>
      </c>
      <c r="D1261" s="73"/>
      <c r="E1261" s="70"/>
      <c r="F1261" s="70" t="s">
        <v>2023</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2"/>
        <v>4</v>
      </c>
      <c r="D1262" s="73"/>
      <c r="E1262" s="70"/>
      <c r="F1262" s="70" t="s">
        <v>2024</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2"/>
        <v>4</v>
      </c>
      <c r="D1263" s="73"/>
      <c r="E1263" s="70"/>
      <c r="F1263" s="70" t="s">
        <v>2025</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2483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2484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2485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2"/>
        <v>4</v>
      </c>
      <c r="D1271" s="73"/>
      <c r="E1271" s="416"/>
      <c r="F1271" s="416" t="s">
        <v>2026</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hidden="1" outlineLevel="2" x14ac:dyDescent="0.25">
      <c r="A1272" s="45"/>
      <c r="B1272" s="54"/>
      <c r="C1272" s="47">
        <f t="shared" ref="C1272:C1284" si="283">INT($C$29)+2</f>
        <v>3</v>
      </c>
      <c r="D1272" s="73"/>
      <c r="E1272" s="420"/>
      <c r="F1272" s="420" t="s">
        <v>2027</v>
      </c>
      <c r="G1272" s="421"/>
      <c r="H1272" s="188" t="s">
        <v>2028</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2635</v>
      </c>
      <c r="AE1272" s="188"/>
      <c r="AF1272" s="422">
        <v>1</v>
      </c>
      <c r="AG1272" s="422">
        <v>1</v>
      </c>
      <c r="AH1272" s="73"/>
      <c r="AI1272" s="57"/>
      <c r="AJ1272" s="45"/>
      <c r="AK1272" s="45"/>
      <c r="AL1272" s="45"/>
    </row>
    <row r="1273" spans="1:38" hidden="1" outlineLevel="2" x14ac:dyDescent="0.25">
      <c r="A1273" s="45"/>
      <c r="B1273" s="54"/>
      <c r="C1273" s="47">
        <f t="shared" si="283"/>
        <v>3</v>
      </c>
      <c r="D1273" s="73"/>
      <c r="E1273" s="70"/>
      <c r="F1273" s="70" t="s">
        <v>2029</v>
      </c>
      <c r="G1273" s="241"/>
      <c r="H1273" s="76" t="s">
        <v>2030</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hidden="1" outlineLevel="2" collapsed="1" x14ac:dyDescent="0.25">
      <c r="A1274" s="45"/>
      <c r="B1274" s="54"/>
      <c r="C1274" s="47">
        <f t="shared" si="283"/>
        <v>3</v>
      </c>
      <c r="D1274" s="73"/>
      <c r="E1274" s="70"/>
      <c r="F1274" s="70" t="s">
        <v>2031</v>
      </c>
      <c r="G1274" s="241"/>
      <c r="H1274" s="76" t="s">
        <v>2032</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25">
      <c r="A1275" s="45"/>
      <c r="B1275" s="54"/>
      <c r="C1275" s="47">
        <f t="shared" si="282"/>
        <v>4</v>
      </c>
      <c r="D1275" s="73"/>
      <c r="E1275" s="70"/>
      <c r="F1275" s="70" t="s">
        <v>2033</v>
      </c>
      <c r="G1275" s="241"/>
      <c r="H1275" s="76" t="s">
        <v>2538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2" x14ac:dyDescent="0.25">
      <c r="A1276" s="45"/>
      <c r="B1276" s="54"/>
      <c r="C1276" s="47">
        <f t="shared" si="283"/>
        <v>3</v>
      </c>
      <c r="D1276" s="73"/>
      <c r="E1276" s="70"/>
      <c r="F1276" s="70" t="s">
        <v>2035</v>
      </c>
      <c r="G1276" s="241"/>
      <c r="H1276" s="76" t="s">
        <v>2034</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hidden="1" outlineLevel="2" collapsed="1" x14ac:dyDescent="0.25">
      <c r="A1277" s="45"/>
      <c r="B1277" s="54"/>
      <c r="C1277" s="47">
        <f t="shared" si="283"/>
        <v>3</v>
      </c>
      <c r="D1277" s="73"/>
      <c r="E1277" s="70"/>
      <c r="F1277" s="70" t="s">
        <v>2541</v>
      </c>
      <c r="G1277" s="241"/>
      <c r="H1277" s="76" t="s">
        <v>2036</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25">
      <c r="A1278" s="45"/>
      <c r="B1278" s="54"/>
      <c r="C1278" s="47">
        <f t="shared" si="282"/>
        <v>4</v>
      </c>
      <c r="D1278" s="73"/>
      <c r="E1278" s="70"/>
      <c r="F1278" s="70" t="s">
        <v>2542</v>
      </c>
      <c r="G1278" s="241"/>
      <c r="H1278" s="76" t="s">
        <v>2539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2"/>
        <v>4</v>
      </c>
      <c r="D1279" s="73"/>
      <c r="E1279" s="70"/>
      <c r="F1279" s="70" t="s">
        <v>2543</v>
      </c>
      <c r="G1279" s="241"/>
      <c r="H1279" s="76" t="s">
        <v>2540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2"/>
        <v>4</v>
      </c>
      <c r="D1280" s="73"/>
      <c r="E1280" s="70"/>
      <c r="F1280" s="70" t="str">
        <f>SUBSTITUTE(F1276,",4)",",8)")</f>
        <v>C(U2,8,8)</v>
      </c>
      <c r="G1280" s="73"/>
      <c r="H1280" s="76" t="s">
        <v>2796</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2"/>
        <v>4</v>
      </c>
      <c r="D1281" s="73"/>
      <c r="E1281" s="70"/>
      <c r="F1281" s="70" t="str">
        <f>SUBSTITUTE(F1277,",5)",",9)")</f>
        <v>C(U2,8,9)</v>
      </c>
      <c r="G1281" s="73"/>
      <c r="H1281" s="76" t="s">
        <v>2797</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2"/>
        <v>4</v>
      </c>
      <c r="D1282" s="73"/>
      <c r="E1282" s="70"/>
      <c r="F1282" s="70" t="str">
        <f>SUBSTITUTE(F1278,",6)",",10)")</f>
        <v>C(U2,8,10)</v>
      </c>
      <c r="G1282" s="73"/>
      <c r="H1282" s="76" t="s">
        <v>2798</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2"/>
        <v>4</v>
      </c>
      <c r="D1283" s="73"/>
      <c r="E1283" s="70"/>
      <c r="F1283" s="70" t="str">
        <f>SUBSTITUTE(F1279,",7)",",11)")</f>
        <v>C(U2,8,11)</v>
      </c>
      <c r="G1283" s="73"/>
      <c r="H1283" s="76" t="s">
        <v>2799</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2" collapsed="1" x14ac:dyDescent="0.25">
      <c r="A1284" s="45"/>
      <c r="B1284" s="54"/>
      <c r="C1284" s="47">
        <f t="shared" si="283"/>
        <v>3</v>
      </c>
      <c r="D1284" s="73"/>
      <c r="E1284" s="424"/>
      <c r="F1284" s="424" t="s">
        <v>2037</v>
      </c>
      <c r="G1284" s="425"/>
      <c r="H1284" s="191" t="s">
        <v>2702</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282"/>
        <v>4</v>
      </c>
      <c r="D1285" s="73"/>
      <c r="E1285" s="417"/>
      <c r="F1285" s="417" t="s">
        <v>2038</v>
      </c>
      <c r="G1285" s="73"/>
      <c r="H1285" s="105" t="s">
        <v>642</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282"/>
        <v>4</v>
      </c>
      <c r="D1286" s="73"/>
      <c r="E1286" s="70"/>
      <c r="F1286" s="70" t="s">
        <v>2039</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2"/>
        <v>4</v>
      </c>
      <c r="D1287" s="73"/>
      <c r="E1287" s="70"/>
      <c r="F1287" s="70" t="s">
        <v>2040</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2"/>
        <v>4</v>
      </c>
      <c r="D1288" s="73"/>
      <c r="E1288" s="70"/>
      <c r="F1288" s="70" t="s">
        <v>2041</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2"/>
        <v>4</v>
      </c>
      <c r="D1289" s="73"/>
      <c r="E1289" s="70"/>
      <c r="F1289" s="70" t="s">
        <v>2042</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2486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2487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2488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2"/>
        <v>4</v>
      </c>
      <c r="D1297" s="73"/>
      <c r="E1297" s="70"/>
      <c r="F1297" s="70" t="s">
        <v>2043</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2"/>
        <v>4</v>
      </c>
      <c r="D1298" s="73"/>
      <c r="E1298" s="70"/>
      <c r="F1298" s="70" t="s">
        <v>2044</v>
      </c>
      <c r="G1298" s="73"/>
      <c r="H1298" s="76" t="s">
        <v>642</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2"/>
        <v>4</v>
      </c>
      <c r="D1299" s="73"/>
      <c r="E1299" s="70"/>
      <c r="F1299" s="70" t="s">
        <v>2045</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2"/>
        <v>4</v>
      </c>
      <c r="D1300" s="73"/>
      <c r="E1300" s="70"/>
      <c r="F1300" s="70" t="s">
        <v>2046</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2"/>
        <v>4</v>
      </c>
      <c r="D1301" s="73"/>
      <c r="E1301" s="70"/>
      <c r="F1301" s="70" t="s">
        <v>2047</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2"/>
        <v>4</v>
      </c>
      <c r="D1302" s="73"/>
      <c r="E1302" s="70"/>
      <c r="F1302" s="70" t="s">
        <v>2048</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2489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2490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2491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2"/>
        <v>4</v>
      </c>
      <c r="D1310" s="73"/>
      <c r="E1310" s="70"/>
      <c r="F1310" s="70" t="s">
        <v>2049</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2"/>
        <v>4</v>
      </c>
      <c r="D1311" s="73"/>
      <c r="E1311" s="70"/>
      <c r="F1311" s="70" t="s">
        <v>2050</v>
      </c>
      <c r="G1311" s="73"/>
      <c r="H1311" s="76" t="s">
        <v>642</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2"/>
        <v>4</v>
      </c>
      <c r="D1312" s="73"/>
      <c r="E1312" s="70"/>
      <c r="F1312" s="70" t="s">
        <v>2051</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2"/>
        <v>4</v>
      </c>
      <c r="D1313" s="73"/>
      <c r="E1313" s="70"/>
      <c r="F1313" s="70" t="s">
        <v>2052</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2"/>
        <v>4</v>
      </c>
      <c r="D1314" s="73"/>
      <c r="E1314" s="70"/>
      <c r="F1314" s="70" t="s">
        <v>2053</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2"/>
        <v>4</v>
      </c>
      <c r="D1315" s="73"/>
      <c r="E1315" s="70"/>
      <c r="F1315" s="70" t="s">
        <v>2054</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2492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2493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2494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2"/>
        <v>4</v>
      </c>
      <c r="D1323" s="73"/>
      <c r="E1323" s="70"/>
      <c r="F1323" s="70" t="s">
        <v>2055</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2"/>
        <v>4</v>
      </c>
      <c r="D1324" s="73"/>
      <c r="E1324" s="70"/>
      <c r="F1324" s="70" t="s">
        <v>2056</v>
      </c>
      <c r="G1324" s="73"/>
      <c r="H1324" s="76" t="s">
        <v>642</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2"/>
        <v>4</v>
      </c>
      <c r="D1325" s="73"/>
      <c r="E1325" s="70"/>
      <c r="F1325" s="70" t="s">
        <v>2057</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2"/>
        <v>4</v>
      </c>
      <c r="D1326" s="73"/>
      <c r="E1326" s="70"/>
      <c r="F1326" s="70" t="s">
        <v>2058</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2"/>
        <v>4</v>
      </c>
      <c r="D1327" s="73"/>
      <c r="E1327" s="70"/>
      <c r="F1327" s="70" t="s">
        <v>2059</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2"/>
        <v>4</v>
      </c>
      <c r="D1328" s="73"/>
      <c r="E1328" s="70"/>
      <c r="F1328" s="70" t="s">
        <v>2060</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2495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2496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2497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2"/>
        <v>4</v>
      </c>
      <c r="D1336" s="73"/>
      <c r="E1336" s="70"/>
      <c r="F1336" s="70" t="s">
        <v>2061</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2"/>
        <v>4</v>
      </c>
      <c r="D1337" s="73"/>
      <c r="E1337" s="70"/>
      <c r="F1337" s="70" t="s">
        <v>2062</v>
      </c>
      <c r="G1337" s="73"/>
      <c r="H1337" s="76" t="s">
        <v>642</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2"/>
        <v>4</v>
      </c>
      <c r="D1338" s="73"/>
      <c r="E1338" s="70"/>
      <c r="F1338" s="70" t="s">
        <v>2063</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2"/>
        <v>4</v>
      </c>
      <c r="D1339" s="73"/>
      <c r="E1339" s="70"/>
      <c r="F1339" s="70" t="s">
        <v>2064</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2"/>
        <v>4</v>
      </c>
      <c r="D1340" s="73"/>
      <c r="E1340" s="70"/>
      <c r="F1340" s="70" t="s">
        <v>2065</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2"/>
        <v>4</v>
      </c>
      <c r="D1341" s="73"/>
      <c r="E1341" s="70"/>
      <c r="F1341" s="70" t="s">
        <v>2066</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2498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2499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2500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2"/>
        <v>4</v>
      </c>
      <c r="D1349" s="73"/>
      <c r="E1349" s="70"/>
      <c r="F1349" s="70" t="s">
        <v>2067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2"/>
        <v>4</v>
      </c>
      <c r="D1350" s="73"/>
      <c r="E1350" s="70"/>
      <c r="F1350" s="70" t="s">
        <v>2068</v>
      </c>
      <c r="G1350" s="73"/>
      <c r="H1350" s="76" t="s">
        <v>642</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2"/>
        <v>4</v>
      </c>
      <c r="D1351" s="73"/>
      <c r="E1351" s="70"/>
      <c r="F1351" s="70" t="s">
        <v>2069</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2"/>
        <v>4</v>
      </c>
      <c r="D1352" s="73"/>
      <c r="E1352" s="70"/>
      <c r="F1352" s="70" t="s">
        <v>2070</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2"/>
        <v>4</v>
      </c>
      <c r="D1353" s="73"/>
      <c r="E1353" s="70"/>
      <c r="F1353" s="70" t="s">
        <v>2071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2"/>
        <v>4</v>
      </c>
      <c r="D1354" s="73"/>
      <c r="E1354" s="70"/>
      <c r="F1354" s="70" t="s">
        <v>2072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2501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2502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2503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453" si="305">INT($C$29)+3</f>
        <v>4</v>
      </c>
      <c r="D1362" s="73"/>
      <c r="E1362" s="70"/>
      <c r="F1362" s="70" t="s">
        <v>2073</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5"/>
        <v>4</v>
      </c>
      <c r="D1363" s="73"/>
      <c r="E1363" s="70"/>
      <c r="F1363" s="70" t="s">
        <v>2074</v>
      </c>
      <c r="G1363" s="73"/>
      <c r="H1363" s="76" t="s">
        <v>642</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5"/>
        <v>4</v>
      </c>
      <c r="D1364" s="73"/>
      <c r="E1364" s="70"/>
      <c r="F1364" s="70" t="s">
        <v>2075</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5"/>
        <v>4</v>
      </c>
      <c r="D1365" s="73"/>
      <c r="E1365" s="70"/>
      <c r="F1365" s="70" t="s">
        <v>2076</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5"/>
        <v>4</v>
      </c>
      <c r="D1366" s="73"/>
      <c r="E1366" s="70"/>
      <c r="F1366" s="70" t="s">
        <v>2077</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5"/>
        <v>4</v>
      </c>
      <c r="D1367" s="73"/>
      <c r="E1367" s="70"/>
      <c r="F1367" s="70" t="s">
        <v>2078</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2504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2505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2506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5"/>
        <v>4</v>
      </c>
      <c r="D1375" s="73"/>
      <c r="E1375" s="70"/>
      <c r="F1375" s="70" t="s">
        <v>2079</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5"/>
        <v>4</v>
      </c>
      <c r="D1376" s="73"/>
      <c r="E1376" s="70"/>
      <c r="F1376" s="70" t="s">
        <v>2080</v>
      </c>
      <c r="G1376" s="73"/>
      <c r="H1376" s="76" t="s">
        <v>642</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5"/>
        <v>4</v>
      </c>
      <c r="D1377" s="73"/>
      <c r="E1377" s="70"/>
      <c r="F1377" s="70" t="s">
        <v>2081</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5"/>
        <v>4</v>
      </c>
      <c r="D1378" s="73"/>
      <c r="E1378" s="70"/>
      <c r="F1378" s="70" t="s">
        <v>2082</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5"/>
        <v>4</v>
      </c>
      <c r="D1379" s="73"/>
      <c r="E1379" s="70"/>
      <c r="F1379" s="70" t="s">
        <v>2083</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5"/>
        <v>4</v>
      </c>
      <c r="D1380" s="73"/>
      <c r="E1380" s="70"/>
      <c r="F1380" s="70" t="s">
        <v>2084</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2507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2508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2509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5"/>
        <v>4</v>
      </c>
      <c r="D1388" s="73"/>
      <c r="E1388" s="70"/>
      <c r="F1388" s="70" t="s">
        <v>2085</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5"/>
        <v>4</v>
      </c>
      <c r="D1389" s="73"/>
      <c r="E1389" s="70"/>
      <c r="F1389" s="70" t="s">
        <v>2086</v>
      </c>
      <c r="G1389" s="73"/>
      <c r="H1389" s="76" t="s">
        <v>642</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5"/>
        <v>4</v>
      </c>
      <c r="D1390" s="73"/>
      <c r="E1390" s="70"/>
      <c r="F1390" s="70" t="s">
        <v>2087</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5"/>
        <v>4</v>
      </c>
      <c r="D1391" s="73"/>
      <c r="E1391" s="70"/>
      <c r="F1391" s="70" t="s">
        <v>2088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5"/>
        <v>4</v>
      </c>
      <c r="D1392" s="73"/>
      <c r="E1392" s="70"/>
      <c r="F1392" s="70" t="s">
        <v>2089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5"/>
        <v>4</v>
      </c>
      <c r="D1393" s="73"/>
      <c r="E1393" s="70"/>
      <c r="F1393" s="70" t="s">
        <v>2090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2510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2511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2512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5"/>
        <v>4</v>
      </c>
      <c r="D1401" s="73"/>
      <c r="E1401" s="70"/>
      <c r="F1401" s="70" t="s">
        <v>2091</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5"/>
        <v>4</v>
      </c>
      <c r="D1402" s="73"/>
      <c r="E1402" s="70"/>
      <c r="F1402" s="70" t="s">
        <v>2092</v>
      </c>
      <c r="G1402" s="73"/>
      <c r="H1402" s="76" t="s">
        <v>642</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5"/>
        <v>4</v>
      </c>
      <c r="D1403" s="73"/>
      <c r="E1403" s="70"/>
      <c r="F1403" s="70" t="s">
        <v>2093</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5"/>
        <v>4</v>
      </c>
      <c r="D1404" s="73"/>
      <c r="E1404" s="70"/>
      <c r="F1404" s="70" t="s">
        <v>2094</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5"/>
        <v>4</v>
      </c>
      <c r="D1405" s="73"/>
      <c r="E1405" s="70"/>
      <c r="F1405" s="70" t="s">
        <v>2095</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5"/>
        <v>4</v>
      </c>
      <c r="D1406" s="73"/>
      <c r="E1406" s="70"/>
      <c r="F1406" s="70" t="s">
        <v>2096</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2513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2514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2515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5"/>
        <v>4</v>
      </c>
      <c r="D1414" s="73"/>
      <c r="E1414" s="70"/>
      <c r="F1414" s="70" t="s">
        <v>2097</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5"/>
        <v>4</v>
      </c>
      <c r="D1415" s="73"/>
      <c r="E1415" s="70"/>
      <c r="F1415" s="70" t="s">
        <v>2098</v>
      </c>
      <c r="G1415" s="73"/>
      <c r="H1415" s="76" t="s">
        <v>642</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5"/>
        <v>4</v>
      </c>
      <c r="D1416" s="73"/>
      <c r="E1416" s="70"/>
      <c r="F1416" s="70" t="s">
        <v>2099</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5"/>
        <v>4</v>
      </c>
      <c r="D1417" s="73"/>
      <c r="E1417" s="70"/>
      <c r="F1417" s="70" t="s">
        <v>2100</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5"/>
        <v>4</v>
      </c>
      <c r="D1418" s="73"/>
      <c r="E1418" s="70"/>
      <c r="F1418" s="70" t="s">
        <v>2101</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5"/>
        <v>4</v>
      </c>
      <c r="D1419" s="73"/>
      <c r="E1419" s="70"/>
      <c r="F1419" s="70" t="s">
        <v>2102</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2516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2517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2518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5"/>
        <v>4</v>
      </c>
      <c r="D1427" s="73"/>
      <c r="E1427" s="70"/>
      <c r="F1427" s="70" t="s">
        <v>2103</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2" x14ac:dyDescent="0.25">
      <c r="A1428" s="45"/>
      <c r="B1428" s="54"/>
      <c r="C1428" s="47">
        <f t="shared" ref="C1428:C1440" si="311">INT($C$29)+2</f>
        <v>3</v>
      </c>
      <c r="D1428" s="73"/>
      <c r="E1428" s="70"/>
      <c r="F1428" s="70" t="s">
        <v>2104</v>
      </c>
      <c r="G1428" s="73"/>
      <c r="H1428" s="76" t="s">
        <v>2105</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2106</v>
      </c>
      <c r="AE1428" s="76"/>
      <c r="AF1428" s="97">
        <v>1</v>
      </c>
      <c r="AG1428" s="97">
        <v>1</v>
      </c>
      <c r="AH1428" s="73"/>
      <c r="AI1428" s="57"/>
      <c r="AJ1428" s="45"/>
      <c r="AK1428" s="45"/>
      <c r="AL1428" s="45"/>
    </row>
    <row r="1429" spans="1:38" hidden="1" outlineLevel="2" collapsed="1" x14ac:dyDescent="0.25">
      <c r="A1429" s="45"/>
      <c r="B1429" s="54"/>
      <c r="C1429" s="47">
        <f t="shared" si="311"/>
        <v>3</v>
      </c>
      <c r="D1429" s="73"/>
      <c r="E1429" s="70"/>
      <c r="F1429" s="70" t="s">
        <v>2107</v>
      </c>
      <c r="G1429" s="73"/>
      <c r="H1429" s="76" t="s">
        <v>2108</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25">
      <c r="A1430" s="45"/>
      <c r="B1430" s="54"/>
      <c r="C1430" s="47">
        <f t="shared" si="311"/>
        <v>3</v>
      </c>
      <c r="D1430" s="73"/>
      <c r="E1430" s="70"/>
      <c r="F1430" s="70" t="s">
        <v>2109</v>
      </c>
      <c r="G1430" s="73"/>
      <c r="H1430" s="76" t="s">
        <v>2110</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 t="shared" ref="C1431" si="313">INT($C$29)+3</f>
        <v>4</v>
      </c>
      <c r="D1431" s="73"/>
      <c r="E1431" s="70"/>
      <c r="F1431" s="70" t="s">
        <v>2111</v>
      </c>
      <c r="G1431" s="73"/>
      <c r="H1431" s="390" t="s">
        <v>2532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311"/>
        <v>3</v>
      </c>
      <c r="D1432" s="73"/>
      <c r="E1432" s="70"/>
      <c r="F1432" s="70" t="s">
        <v>2113</v>
      </c>
      <c r="G1432" s="73"/>
      <c r="H1432" s="76" t="s">
        <v>2112</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1"/>
        <v>3</v>
      </c>
      <c r="D1433" s="73"/>
      <c r="E1433" s="70"/>
      <c r="F1433" s="70" t="s">
        <v>2537</v>
      </c>
      <c r="G1433" s="73"/>
      <c r="H1433" s="76" t="s">
        <v>2114</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314">INT($C$29)+3</f>
        <v>4</v>
      </c>
      <c r="D1434" s="73"/>
      <c r="E1434" s="70"/>
      <c r="F1434" s="70" t="s">
        <v>2535</v>
      </c>
      <c r="G1434" s="73"/>
      <c r="H1434" s="390" t="s">
        <v>2533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314"/>
        <v>4</v>
      </c>
      <c r="D1435" s="73"/>
      <c r="E1435" s="70"/>
      <c r="F1435" s="70" t="s">
        <v>2536</v>
      </c>
      <c r="G1435" s="73"/>
      <c r="H1435" s="390" t="s">
        <v>2534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4"/>
        <v>4</v>
      </c>
      <c r="D1436" s="73"/>
      <c r="E1436" s="70"/>
      <c r="F1436" s="70" t="str">
        <f>SUBSTITUTE(F1432,",4)",",8)")</f>
        <v>C(U2,20,8)</v>
      </c>
      <c r="G1436" s="73"/>
      <c r="H1436" s="76" t="s">
        <v>2796</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4"/>
        <v>4</v>
      </c>
      <c r="D1437" s="73"/>
      <c r="E1437" s="70"/>
      <c r="F1437" s="70" t="str">
        <f>SUBSTITUTE(F1433,",5)",",9)")</f>
        <v>C(U2,20,9)</v>
      </c>
      <c r="G1437" s="73"/>
      <c r="H1437" s="76" t="s">
        <v>2797</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4"/>
        <v>4</v>
      </c>
      <c r="D1438" s="73"/>
      <c r="E1438" s="70"/>
      <c r="F1438" s="70" t="str">
        <f>SUBSTITUTE(F1434,",6)",",10)")</f>
        <v>C(U2,20,10)</v>
      </c>
      <c r="G1438" s="73"/>
      <c r="H1438" s="76" t="s">
        <v>2798</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4"/>
        <v>4</v>
      </c>
      <c r="D1439" s="73"/>
      <c r="E1439" s="70"/>
      <c r="F1439" s="70" t="str">
        <f>SUBSTITUTE(F1435,",7)",",11)")</f>
        <v>C(U2,20,11)</v>
      </c>
      <c r="G1439" s="73"/>
      <c r="H1439" s="76" t="s">
        <v>2799</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2" collapsed="1" x14ac:dyDescent="0.25">
      <c r="A1440" s="45"/>
      <c r="B1440" s="54"/>
      <c r="C1440" s="47">
        <f t="shared" si="311"/>
        <v>3</v>
      </c>
      <c r="D1440" s="73"/>
      <c r="E1440" s="70"/>
      <c r="F1440" s="70" t="s">
        <v>2115</v>
      </c>
      <c r="G1440" s="73"/>
      <c r="H1440" s="76" t="s">
        <v>2116</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 t="shared" si="305"/>
        <v>4</v>
      </c>
      <c r="D1441" s="73"/>
      <c r="E1441" s="70"/>
      <c r="F1441" s="70" t="s">
        <v>2117</v>
      </c>
      <c r="G1441" s="73"/>
      <c r="H1441" s="76" t="s">
        <v>642</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305"/>
        <v>4</v>
      </c>
      <c r="D1442" s="73"/>
      <c r="E1442" s="70"/>
      <c r="F1442" s="70" t="s">
        <v>2118</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5"/>
        <v>4</v>
      </c>
      <c r="D1443" s="73"/>
      <c r="E1443" s="70"/>
      <c r="F1443" s="70" t="s">
        <v>2119</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5"/>
        <v>4</v>
      </c>
      <c r="D1444" s="73"/>
      <c r="E1444" s="70"/>
      <c r="F1444" s="70" t="s">
        <v>2120</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5"/>
        <v>4</v>
      </c>
      <c r="D1445" s="73"/>
      <c r="E1445" s="70"/>
      <c r="F1445" s="70" t="s">
        <v>2121</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2519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2520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2521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05"/>
        <v>4</v>
      </c>
      <c r="D1453" s="73"/>
      <c r="E1453" s="70"/>
      <c r="F1453" s="70" t="s">
        <v>2122</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2" x14ac:dyDescent="0.25">
      <c r="A1454" s="45"/>
      <c r="B1454" s="54"/>
      <c r="C1454" s="47">
        <f>INT($C$29)+2</f>
        <v>3</v>
      </c>
      <c r="D1454" s="73"/>
      <c r="E1454" s="70"/>
      <c r="F1454" s="70" t="s">
        <v>2123</v>
      </c>
      <c r="G1454" s="73"/>
      <c r="H1454" s="76" t="s">
        <v>2814</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2815</v>
      </c>
      <c r="AE1454" s="76"/>
      <c r="AF1454" s="97">
        <v>1</v>
      </c>
      <c r="AG1454" s="97">
        <v>1</v>
      </c>
      <c r="AH1454" s="73"/>
      <c r="AI1454" s="57"/>
      <c r="AJ1454" s="45"/>
      <c r="AK1454" s="45"/>
      <c r="AL1454" s="45"/>
    </row>
    <row r="1455" spans="1:38" hidden="1" outlineLevel="2" collapsed="1" x14ac:dyDescent="0.25">
      <c r="A1455" s="45"/>
      <c r="B1455" s="54"/>
      <c r="C1455" s="47">
        <f>INT($C$29)+2</f>
        <v>3</v>
      </c>
      <c r="D1455" s="73"/>
      <c r="E1455" s="70"/>
      <c r="F1455" s="70" t="s">
        <v>2124</v>
      </c>
      <c r="G1455" s="73"/>
      <c r="H1455" s="76" t="s">
        <v>2544</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317">INT($C$29)+3</f>
        <v>4</v>
      </c>
      <c r="D1456" s="73"/>
      <c r="E1456" s="70"/>
      <c r="F1456" s="70" t="s">
        <v>2125</v>
      </c>
      <c r="G1456" s="73"/>
      <c r="H1456" s="390" t="s">
        <v>2551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317"/>
        <v>4</v>
      </c>
      <c r="D1457" s="73"/>
      <c r="E1457" s="70"/>
      <c r="F1457" s="70" t="s">
        <v>2126</v>
      </c>
      <c r="G1457" s="73"/>
      <c r="H1457" s="390" t="s">
        <v>2552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7"/>
        <v>4</v>
      </c>
      <c r="D1458" s="73"/>
      <c r="E1458" s="70"/>
      <c r="F1458" s="70" t="s">
        <v>2127</v>
      </c>
      <c r="G1458" s="73"/>
      <c r="H1458" s="390" t="s">
        <v>2553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7"/>
        <v>4</v>
      </c>
      <c r="D1459" s="73"/>
      <c r="E1459" s="70"/>
      <c r="F1459" s="70" t="s">
        <v>2453</v>
      </c>
      <c r="G1459" s="73"/>
      <c r="H1459" s="390" t="s">
        <v>2554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7"/>
        <v>4</v>
      </c>
      <c r="D1460" s="73"/>
      <c r="E1460" s="70"/>
      <c r="F1460" s="70" t="s">
        <v>2454</v>
      </c>
      <c r="G1460" s="73"/>
      <c r="H1460" s="390" t="s">
        <v>2555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7"/>
        <v>4</v>
      </c>
      <c r="D1461" s="73"/>
      <c r="E1461" s="70"/>
      <c r="F1461" s="70" t="s">
        <v>2455</v>
      </c>
      <c r="G1461" s="73"/>
      <c r="H1461" s="390" t="s">
        <v>2556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7"/>
        <v>4</v>
      </c>
      <c r="D1462" s="73"/>
      <c r="E1462" s="70"/>
      <c r="F1462" s="70" t="str">
        <f>SUBSTITUTE(F1458,",4)",",8)")</f>
        <v>C(U2,22,8)</v>
      </c>
      <c r="G1462" s="73"/>
      <c r="H1462" s="76" t="s">
        <v>2796</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17"/>
        <v>4</v>
      </c>
      <c r="D1463" s="73"/>
      <c r="E1463" s="70"/>
      <c r="F1463" s="70" t="str">
        <f>SUBSTITUTE(F1459,",5)",",9)")</f>
        <v>C(U2,22,9)</v>
      </c>
      <c r="G1463" s="73"/>
      <c r="H1463" s="76" t="s">
        <v>2797</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7"/>
        <v>4</v>
      </c>
      <c r="D1464" s="73"/>
      <c r="E1464" s="70"/>
      <c r="F1464" s="70" t="str">
        <f>SUBSTITUTE(F1460,",6)",",10)")</f>
        <v>C(U2,22,10)</v>
      </c>
      <c r="G1464" s="73"/>
      <c r="H1464" s="76" t="s">
        <v>2798</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7"/>
        <v>4</v>
      </c>
      <c r="D1465" s="73"/>
      <c r="E1465" s="70"/>
      <c r="F1465" s="70" t="str">
        <f>SUBSTITUTE(F1461,",7)",",11)")</f>
        <v>C(U2,22,11)</v>
      </c>
      <c r="G1465" s="73"/>
      <c r="H1465" s="76" t="s">
        <v>2799</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2" x14ac:dyDescent="0.25">
      <c r="A1466" s="45"/>
      <c r="B1466" s="54"/>
      <c r="C1466" s="47">
        <f>INT($C$29)+2</f>
        <v>3</v>
      </c>
      <c r="D1466" s="73"/>
      <c r="E1466" s="70"/>
      <c r="F1466" s="70" t="s">
        <v>2128</v>
      </c>
      <c r="G1466" s="73"/>
      <c r="H1466" s="76" t="s">
        <v>2703</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hidden="1" outlineLevel="2" x14ac:dyDescent="0.25">
      <c r="A1467" s="45"/>
      <c r="B1467" s="54"/>
      <c r="C1467" s="47">
        <f t="shared" ref="C1467:C1468" si="325">INT($C$29)+2</f>
        <v>3</v>
      </c>
      <c r="D1467" s="73"/>
      <c r="E1467" s="70"/>
      <c r="F1467" s="70" t="s">
        <v>2456</v>
      </c>
      <c r="G1467" s="73"/>
      <c r="H1467" s="76" t="s">
        <v>2817</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2816</v>
      </c>
      <c r="AE1467" s="76"/>
      <c r="AF1467" s="76">
        <v>1</v>
      </c>
      <c r="AG1467" s="76">
        <v>1</v>
      </c>
      <c r="AH1467" s="73"/>
      <c r="AI1467" s="57"/>
      <c r="AJ1467" s="45"/>
      <c r="AK1467" s="45"/>
      <c r="AL1467" s="45"/>
    </row>
    <row r="1468" spans="1:38" hidden="1" outlineLevel="2" x14ac:dyDescent="0.25">
      <c r="A1468" s="45"/>
      <c r="B1468" s="54"/>
      <c r="C1468" s="47">
        <f t="shared" si="325"/>
        <v>3</v>
      </c>
      <c r="D1468" s="73"/>
      <c r="E1468" s="70"/>
      <c r="F1468" s="70" t="s">
        <v>2457</v>
      </c>
      <c r="G1468" s="73"/>
      <c r="H1468" s="76" t="s">
        <v>2544</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hidden="1" outlineLevel="2" collapsed="1" x14ac:dyDescent="0.25">
      <c r="A1469" s="45"/>
      <c r="B1469" s="54"/>
      <c r="C1469" s="47">
        <f t="shared" ref="C1469:C1478" si="338">INT($C$29)+3</f>
        <v>4</v>
      </c>
      <c r="D1469" s="73"/>
      <c r="E1469" s="70"/>
      <c r="F1469" s="70" t="s">
        <v>2458</v>
      </c>
      <c r="G1469" s="73"/>
      <c r="H1469" s="391" t="s">
        <v>2818</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338"/>
        <v>4</v>
      </c>
      <c r="D1470" s="73"/>
      <c r="E1470" s="70"/>
      <c r="F1470" s="70" t="s">
        <v>2459</v>
      </c>
      <c r="G1470" s="73"/>
      <c r="H1470" s="391" t="s">
        <v>2819</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338"/>
        <v>4</v>
      </c>
      <c r="D1471" s="73"/>
      <c r="E1471" s="70"/>
      <c r="F1471" s="70" t="s">
        <v>2460</v>
      </c>
      <c r="G1471" s="73"/>
      <c r="H1471" s="390" t="s">
        <v>2553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8"/>
        <v>4</v>
      </c>
      <c r="D1472" s="73"/>
      <c r="E1472" s="70"/>
      <c r="F1472" s="70" t="s">
        <v>2461</v>
      </c>
      <c r="G1472" s="73"/>
      <c r="H1472" s="390" t="s">
        <v>2554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8"/>
        <v>4</v>
      </c>
      <c r="D1473" s="73"/>
      <c r="E1473" s="70"/>
      <c r="F1473" s="70" t="s">
        <v>2462</v>
      </c>
      <c r="G1473" s="73"/>
      <c r="H1473" s="390" t="s">
        <v>2555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8"/>
        <v>4</v>
      </c>
      <c r="D1474" s="73"/>
      <c r="E1474" s="70"/>
      <c r="F1474" s="70" t="s">
        <v>2463</v>
      </c>
      <c r="G1474" s="73"/>
      <c r="H1474" s="390" t="s">
        <v>2556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8"/>
        <v>4</v>
      </c>
      <c r="D1475" s="73"/>
      <c r="E1475" s="70"/>
      <c r="F1475" s="70" t="str">
        <f>SUBSTITUTE(F1471,",4)",",8)")</f>
        <v>C(U2,23,8)</v>
      </c>
      <c r="G1475" s="73"/>
      <c r="H1475" s="390" t="s">
        <v>2821</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8"/>
        <v>4</v>
      </c>
      <c r="D1476" s="73"/>
      <c r="E1476" s="70"/>
      <c r="F1476" s="70" t="str">
        <f>SUBSTITUTE(F1472,",5)",",9)")</f>
        <v>C(U2,23,9)</v>
      </c>
      <c r="G1476" s="73"/>
      <c r="H1476" s="390" t="s">
        <v>2822</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8"/>
        <v>4</v>
      </c>
      <c r="D1477" s="73"/>
      <c r="E1477" s="70"/>
      <c r="F1477" s="70" t="str">
        <f>SUBSTITUTE(F1473,",6)",",10)")</f>
        <v>C(U2,23,10)</v>
      </c>
      <c r="G1477" s="73"/>
      <c r="H1477" s="390" t="s">
        <v>2823</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2" x14ac:dyDescent="0.25">
      <c r="A1478" s="45"/>
      <c r="B1478" s="54"/>
      <c r="C1478" s="47">
        <f t="shared" si="338"/>
        <v>4</v>
      </c>
      <c r="D1478" s="73"/>
      <c r="E1478" s="70"/>
      <c r="F1478" s="70" t="str">
        <f>SUBSTITUTE(F1474,",7)",",11)")</f>
        <v>C(U2,23,11)</v>
      </c>
      <c r="G1478" s="73"/>
      <c r="H1478" s="391" t="s">
        <v>2874</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hidden="1" outlineLevel="2" x14ac:dyDescent="0.25">
      <c r="A1479" s="45"/>
      <c r="B1479" s="54"/>
      <c r="C1479" s="47">
        <f t="shared" ref="C1479:C1494" si="347">INT($C$29)+2</f>
        <v>3</v>
      </c>
      <c r="D1479" s="73"/>
      <c r="E1479" s="70"/>
      <c r="F1479" s="70" t="s">
        <v>2464</v>
      </c>
      <c r="G1479" s="73"/>
      <c r="H1479" s="76" t="s">
        <v>2820</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hidden="1" outlineLevel="2" x14ac:dyDescent="0.25">
      <c r="A1480" s="45"/>
      <c r="B1480" s="54"/>
      <c r="C1480" s="47">
        <f t="shared" si="347"/>
        <v>3</v>
      </c>
      <c r="D1480" s="73"/>
      <c r="E1480" s="70"/>
      <c r="F1480" s="70" t="s">
        <v>2465</v>
      </c>
      <c r="G1480" s="73"/>
      <c r="H1480" s="76" t="s">
        <v>2531</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2630</v>
      </c>
      <c r="AE1480" s="76"/>
      <c r="AF1480" s="97">
        <v>1</v>
      </c>
      <c r="AG1480" s="97">
        <v>1</v>
      </c>
      <c r="AH1480" s="73"/>
      <c r="AI1480" s="57"/>
      <c r="AJ1480" s="45"/>
      <c r="AK1480" s="45"/>
      <c r="AL1480" s="45"/>
    </row>
    <row r="1481" spans="1:38" hidden="1" outlineLevel="2" x14ac:dyDescent="0.25">
      <c r="A1481" s="45"/>
      <c r="B1481" s="54"/>
      <c r="C1481" s="47">
        <f t="shared" si="347"/>
        <v>3</v>
      </c>
      <c r="D1481" s="73"/>
      <c r="E1481" s="70"/>
      <c r="F1481" s="70" t="s">
        <v>2466</v>
      </c>
      <c r="G1481" s="73"/>
      <c r="H1481" s="76" t="s">
        <v>2545</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hidden="1" outlineLevel="2" x14ac:dyDescent="0.25">
      <c r="A1482" s="45"/>
      <c r="B1482" s="54"/>
      <c r="C1482" s="47">
        <f t="shared" ref="C1482:C1491" si="358">INT($C$29)+3</f>
        <v>4</v>
      </c>
      <c r="D1482" s="73"/>
      <c r="E1482" s="70"/>
      <c r="F1482" s="70" t="s">
        <v>2467</v>
      </c>
      <c r="G1482" s="73"/>
      <c r="H1482" s="391" t="s">
        <v>2866</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hidden="1" outlineLevel="2" x14ac:dyDescent="0.25">
      <c r="A1483" s="45"/>
      <c r="B1483" s="54"/>
      <c r="C1483" s="47">
        <f t="shared" si="358"/>
        <v>4</v>
      </c>
      <c r="D1483" s="73"/>
      <c r="E1483" s="70"/>
      <c r="F1483" s="70" t="s">
        <v>2468</v>
      </c>
      <c r="G1483" s="73"/>
      <c r="H1483" s="391" t="s">
        <v>2867</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hidden="1" outlineLevel="2" collapsed="1" x14ac:dyDescent="0.25">
      <c r="A1484" s="45"/>
      <c r="B1484" s="54"/>
      <c r="C1484" s="47">
        <f t="shared" si="358"/>
        <v>4</v>
      </c>
      <c r="D1484" s="73"/>
      <c r="E1484" s="70"/>
      <c r="F1484" s="70" t="s">
        <v>2469</v>
      </c>
      <c r="G1484" s="73"/>
      <c r="H1484" s="391" t="s">
        <v>2868</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358"/>
        <v>4</v>
      </c>
      <c r="D1485" s="73"/>
      <c r="E1485" s="70"/>
      <c r="F1485" s="70" t="s">
        <v>2470</v>
      </c>
      <c r="G1485" s="73"/>
      <c r="H1485" s="390" t="s">
        <v>2869</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hidden="1" outlineLevel="2" collapsed="1" x14ac:dyDescent="0.25">
      <c r="A1486" s="45"/>
      <c r="B1486" s="54"/>
      <c r="C1486" s="47">
        <f t="shared" si="358"/>
        <v>4</v>
      </c>
      <c r="D1486" s="73"/>
      <c r="E1486" s="70"/>
      <c r="F1486" s="70" t="s">
        <v>2471</v>
      </c>
      <c r="G1486" s="73"/>
      <c r="H1486" s="391" t="s">
        <v>2870</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358"/>
        <v>4</v>
      </c>
      <c r="D1487" s="73"/>
      <c r="E1487" s="70"/>
      <c r="F1487" s="70" t="s">
        <v>2472</v>
      </c>
      <c r="G1487" s="73"/>
      <c r="H1487" s="390" t="s">
        <v>2871</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358"/>
        <v>4</v>
      </c>
      <c r="D1488" s="73"/>
      <c r="E1488" s="70"/>
      <c r="F1488" s="70" t="str">
        <f>SUBSTITUTE(F1484,",4)",",8)")</f>
        <v>C(U2,24,8)</v>
      </c>
      <c r="G1488" s="73"/>
      <c r="H1488" s="391" t="s">
        <v>2865</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2" x14ac:dyDescent="0.25">
      <c r="A1489" s="45"/>
      <c r="B1489" s="54"/>
      <c r="C1489" s="47">
        <f t="shared" si="358"/>
        <v>4</v>
      </c>
      <c r="D1489" s="73"/>
      <c r="E1489" s="70"/>
      <c r="F1489" s="70" t="str">
        <f>SUBSTITUTE(F1485,",5)",",9)")</f>
        <v>C(U2,24,9)</v>
      </c>
      <c r="G1489" s="73"/>
      <c r="H1489" s="391" t="s">
        <v>2862</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2" x14ac:dyDescent="0.25">
      <c r="A1490" s="45"/>
      <c r="B1490" s="54"/>
      <c r="C1490" s="47">
        <f t="shared" si="358"/>
        <v>4</v>
      </c>
      <c r="D1490" s="73"/>
      <c r="E1490" s="70"/>
      <c r="F1490" s="70" t="str">
        <f>SUBSTITUTE(F1486,",6)",",10)")</f>
        <v>C(U2,24,10)</v>
      </c>
      <c r="G1490" s="73"/>
      <c r="H1490" s="391" t="s">
        <v>2863</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2" x14ac:dyDescent="0.25">
      <c r="A1491" s="45"/>
      <c r="B1491" s="54"/>
      <c r="C1491" s="47">
        <f t="shared" si="358"/>
        <v>4</v>
      </c>
      <c r="D1491" s="73"/>
      <c r="E1491" s="70"/>
      <c r="F1491" s="70" t="str">
        <f>SUBSTITUTE(F1487,",7)",",11)")</f>
        <v>C(U2,24,11)</v>
      </c>
      <c r="G1491" s="73"/>
      <c r="H1491" s="391" t="s">
        <v>2864</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2" x14ac:dyDescent="0.25">
      <c r="A1492" s="45"/>
      <c r="B1492" s="54"/>
      <c r="C1492" s="47">
        <f t="shared" ref="C1492" si="367">INT($C$29)+2</f>
        <v>3</v>
      </c>
      <c r="D1492" s="73"/>
      <c r="E1492" s="70"/>
      <c r="F1492" s="70" t="s">
        <v>2473</v>
      </c>
      <c r="G1492" s="73"/>
      <c r="H1492" s="76" t="s">
        <v>2872</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hidden="1" outlineLevel="2" x14ac:dyDescent="0.25">
      <c r="A1493" s="45"/>
      <c r="B1493" s="54"/>
      <c r="C1493" s="47">
        <f t="shared" si="347"/>
        <v>3</v>
      </c>
      <c r="D1493" s="73"/>
      <c r="E1493" s="70"/>
      <c r="F1493" s="70" t="s">
        <v>2522</v>
      </c>
      <c r="G1493" s="73"/>
      <c r="H1493" s="76" t="s">
        <v>2586</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2873</v>
      </c>
      <c r="AE1493" s="76"/>
      <c r="AF1493" s="97">
        <v>1</v>
      </c>
      <c r="AG1493" s="97">
        <v>1</v>
      </c>
      <c r="AH1493" s="73"/>
      <c r="AI1493" s="57"/>
      <c r="AJ1493" s="45"/>
      <c r="AK1493" s="45"/>
      <c r="AL1493" s="45"/>
    </row>
    <row r="1494" spans="1:38" hidden="1" outlineLevel="2" collapsed="1" x14ac:dyDescent="0.25">
      <c r="A1494" s="45"/>
      <c r="B1494" s="54"/>
      <c r="C1494" s="47">
        <f t="shared" si="347"/>
        <v>3</v>
      </c>
      <c r="D1494" s="73"/>
      <c r="E1494" s="70"/>
      <c r="F1494" s="70" t="s">
        <v>2523</v>
      </c>
      <c r="G1494" s="73"/>
      <c r="H1494" s="76" t="s">
        <v>2546</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373">INT($C$29)+3</f>
        <v>4</v>
      </c>
      <c r="D1495" s="73"/>
      <c r="E1495" s="70"/>
      <c r="F1495" s="70" t="s">
        <v>2524</v>
      </c>
      <c r="G1495" s="73"/>
      <c r="H1495" s="391" t="s">
        <v>2547</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25">
      <c r="A1496" s="45"/>
      <c r="B1496" s="54"/>
      <c r="C1496" s="47">
        <f t="shared" si="373"/>
        <v>4</v>
      </c>
      <c r="D1496" s="73"/>
      <c r="E1496" s="70"/>
      <c r="F1496" s="70" t="s">
        <v>2525</v>
      </c>
      <c r="G1496" s="73"/>
      <c r="H1496" s="391" t="s">
        <v>2808</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hidden="1" outlineLevel="2" collapsed="1" x14ac:dyDescent="0.25">
      <c r="A1497" s="45"/>
      <c r="B1497" s="54"/>
      <c r="C1497" s="47">
        <f t="shared" si="373"/>
        <v>4</v>
      </c>
      <c r="D1497" s="73"/>
      <c r="E1497" s="70"/>
      <c r="F1497" s="70" t="s">
        <v>2526</v>
      </c>
      <c r="G1497" s="73"/>
      <c r="H1497" s="391" t="s">
        <v>2548</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25">
      <c r="A1498" s="45"/>
      <c r="B1498" s="54"/>
      <c r="C1498" s="47">
        <f t="shared" si="373"/>
        <v>4</v>
      </c>
      <c r="D1498" s="73"/>
      <c r="E1498" s="70"/>
      <c r="F1498" s="70" t="s">
        <v>2527</v>
      </c>
      <c r="G1498" s="73"/>
      <c r="H1498" s="390" t="s">
        <v>2807</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hidden="1" outlineLevel="2" collapsed="1" x14ac:dyDescent="0.25">
      <c r="A1499" s="45"/>
      <c r="B1499" s="54"/>
      <c r="C1499" s="47">
        <f t="shared" si="373"/>
        <v>4</v>
      </c>
      <c r="D1499" s="73"/>
      <c r="E1499" s="70"/>
      <c r="F1499" s="70" t="s">
        <v>2528</v>
      </c>
      <c r="G1499" s="73"/>
      <c r="H1499" s="391" t="s">
        <v>2549</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25">
      <c r="A1500" s="45"/>
      <c r="B1500" s="54"/>
      <c r="C1500" s="47">
        <f t="shared" si="373"/>
        <v>4</v>
      </c>
      <c r="D1500" s="73"/>
      <c r="E1500" s="70"/>
      <c r="F1500" s="70" t="s">
        <v>2529</v>
      </c>
      <c r="G1500" s="73"/>
      <c r="H1500" s="390" t="s">
        <v>2809</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x14ac:dyDescent="0.25">
      <c r="A1501" s="45"/>
      <c r="B1501" s="54"/>
      <c r="C1501" s="47">
        <f t="shared" si="373"/>
        <v>4</v>
      </c>
      <c r="D1501" s="73"/>
      <c r="E1501" s="70"/>
      <c r="F1501" s="70" t="str">
        <f>SUBSTITUTE(F1497,",4)",",8)")</f>
        <v>C(U2,25,8)</v>
      </c>
      <c r="G1501" s="73"/>
      <c r="H1501" s="391" t="s">
        <v>2804</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hidden="1" outlineLevel="2" x14ac:dyDescent="0.25">
      <c r="A1502" s="45"/>
      <c r="B1502" s="54"/>
      <c r="C1502" s="47">
        <f t="shared" si="373"/>
        <v>4</v>
      </c>
      <c r="D1502" s="73"/>
      <c r="E1502" s="70"/>
      <c r="F1502" s="70" t="str">
        <f>SUBSTITUTE(F1498,",5)",",9)")</f>
        <v>C(U2,25,9)</v>
      </c>
      <c r="G1502" s="73"/>
      <c r="H1502" s="391" t="s">
        <v>2861</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hidden="1" outlineLevel="2" x14ac:dyDescent="0.25">
      <c r="A1503" s="45"/>
      <c r="B1503" s="54"/>
      <c r="C1503" s="47">
        <f t="shared" si="373"/>
        <v>4</v>
      </c>
      <c r="D1503" s="73"/>
      <c r="E1503" s="70"/>
      <c r="F1503" s="70" t="str">
        <f>SUBSTITUTE(F1499,",6)",",10)")</f>
        <v>C(U2,25,10)</v>
      </c>
      <c r="G1503" s="73"/>
      <c r="H1503" s="391" t="s">
        <v>2860</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hidden="1" outlineLevel="2" x14ac:dyDescent="0.25">
      <c r="A1504" s="45"/>
      <c r="B1504" s="54"/>
      <c r="C1504" s="47">
        <f t="shared" si="373"/>
        <v>4</v>
      </c>
      <c r="D1504" s="73"/>
      <c r="E1504" s="70"/>
      <c r="F1504" s="70" t="str">
        <f>SUBSTITUTE(F1500,",7)",",11)")</f>
        <v>C(U2,25,11)</v>
      </c>
      <c r="G1504" s="73"/>
      <c r="H1504" s="391" t="s">
        <v>2810</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hidden="1" outlineLevel="2" x14ac:dyDescent="0.25">
      <c r="A1505" s="45"/>
      <c r="B1505" s="54"/>
      <c r="C1505" s="47">
        <f t="shared" ref="C1505" si="399">INT($C$29)+2</f>
        <v>3</v>
      </c>
      <c r="D1505" s="73"/>
      <c r="E1505" s="70"/>
      <c r="F1505" s="70" t="s">
        <v>2530</v>
      </c>
      <c r="G1505" s="73"/>
      <c r="H1505" s="76" t="s">
        <v>2550</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2806</v>
      </c>
      <c r="AE1505" s="76"/>
      <c r="AF1505" s="97">
        <v>1</v>
      </c>
      <c r="AG1505" s="97">
        <v>1</v>
      </c>
      <c r="AH1505" s="73"/>
      <c r="AI1505" s="57"/>
      <c r="AJ1505" s="45"/>
      <c r="AK1505" s="45"/>
      <c r="AL1505" s="45"/>
    </row>
    <row r="1506" spans="1:38" hidden="1"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hidden="1"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0999999999999996" hidden="1" customHeight="1" outlineLevel="2" x14ac:dyDescent="0.2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0999999999999996" hidden="1"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0999999999999996" customHeight="1" collapsed="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hidden="1"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456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76" activePane="bottomRight" state="frozen"/>
      <selection activeCell="A3" sqref="A3"/>
      <selection pane="topRight" activeCell="K3" sqref="K3"/>
      <selection pane="bottomLeft" activeCell="A51" sqref="A51"/>
      <selection pane="bottomRight" activeCell="S79" sqref="S79"/>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6" t="s">
        <v>2421</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3" t="s">
        <v>2432</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2129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470</v>
      </c>
      <c r="J35" s="72"/>
      <c r="K35" s="72" t="s">
        <v>2295</v>
      </c>
      <c r="L35" s="72"/>
      <c r="M35" s="72"/>
      <c r="N35" s="72"/>
      <c r="O35" s="72"/>
      <c r="P35" s="72"/>
      <c r="Q35" s="72"/>
      <c r="R35" s="72" t="s">
        <v>2130</v>
      </c>
      <c r="S35" s="246" t="s">
        <v>2423</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2131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2132</v>
      </c>
      <c r="I41" s="76" t="s">
        <v>2133</v>
      </c>
      <c r="J41" s="76"/>
      <c r="K41" s="97">
        <f>30/1000</f>
        <v>0.03</v>
      </c>
      <c r="L41" s="76"/>
      <c r="M41" s="76"/>
      <c r="N41" s="76"/>
      <c r="O41" s="76"/>
      <c r="P41" s="76"/>
      <c r="Q41" s="76"/>
      <c r="R41" s="97" t="s">
        <v>2406</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2407</v>
      </c>
      <c r="I42" s="76" t="s">
        <v>2408</v>
      </c>
      <c r="J42" s="76"/>
      <c r="K42" s="97">
        <v>200</v>
      </c>
      <c r="L42" s="76"/>
      <c r="M42" s="76"/>
      <c r="N42" s="76"/>
      <c r="O42" s="76"/>
      <c r="P42" s="76"/>
      <c r="Q42" s="76"/>
      <c r="R42" s="97" t="s">
        <v>2431</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2134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1761</v>
      </c>
      <c r="G47" s="73"/>
      <c r="H47" s="315" t="s">
        <v>2135</v>
      </c>
      <c r="I47" s="110">
        <v>2</v>
      </c>
      <c r="J47" s="316" t="s">
        <v>1087</v>
      </c>
      <c r="K47" s="110">
        <v>3</v>
      </c>
      <c r="L47" s="110">
        <v>10</v>
      </c>
      <c r="M47" s="162"/>
      <c r="N47" s="162"/>
      <c r="O47" s="162"/>
      <c r="P47" s="162"/>
      <c r="Q47" s="162"/>
      <c r="R47" s="160" t="s">
        <v>2136</v>
      </c>
      <c r="S47" s="162"/>
      <c r="T47" s="162"/>
      <c r="U47" s="162"/>
      <c r="V47" s="162"/>
      <c r="W47" s="162"/>
      <c r="X47" s="162"/>
      <c r="Y47" s="162"/>
      <c r="Z47" s="73"/>
      <c r="AA47" s="57"/>
      <c r="AB47" s="45"/>
      <c r="AC47" s="45"/>
      <c r="AD47" s="45"/>
    </row>
    <row r="48" spans="1:30" outlineLevel="2" x14ac:dyDescent="0.25">
      <c r="A48" s="45"/>
      <c r="B48" s="54"/>
      <c r="C48" s="87">
        <f>INT($C$29)+2</f>
        <v>3</v>
      </c>
      <c r="D48" s="73"/>
      <c r="E48" s="70" t="s">
        <v>2137</v>
      </c>
      <c r="F48" s="70" t="s">
        <v>2138</v>
      </c>
      <c r="G48" s="73"/>
      <c r="H48" s="317" t="s">
        <v>2409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2139</v>
      </c>
      <c r="G49" s="73"/>
      <c r="H49" s="76" t="s">
        <v>2291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2140</v>
      </c>
      <c r="G50" s="73"/>
      <c r="H50" s="76" t="s">
        <v>2141</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2142</v>
      </c>
      <c r="G51" s="73"/>
      <c r="H51" s="76" t="s">
        <v>2292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2143</v>
      </c>
      <c r="G52" s="73"/>
      <c r="H52" s="76" t="s">
        <v>2144</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2145</v>
      </c>
      <c r="G53" s="73"/>
      <c r="H53" s="76" t="s">
        <v>2293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2143</v>
      </c>
      <c r="G54" s="73"/>
      <c r="H54" s="76" t="s">
        <v>2332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2145</v>
      </c>
      <c r="G55" s="73"/>
      <c r="H55" s="76" t="s">
        <v>2294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2143</v>
      </c>
      <c r="G56" s="73"/>
      <c r="H56" s="76" t="s">
        <v>2332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2145</v>
      </c>
      <c r="G57" s="73"/>
      <c r="H57" s="225" t="s">
        <v>2294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25">
      <c r="A58" s="45"/>
      <c r="B58" s="54"/>
      <c r="C58" s="87">
        <f t="shared" si="0"/>
        <v>4</v>
      </c>
      <c r="D58" s="73"/>
      <c r="E58" s="70"/>
      <c r="F58" s="70" t="s">
        <v>2146</v>
      </c>
      <c r="G58" s="73"/>
      <c r="H58" s="317" t="s">
        <v>2410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2147</v>
      </c>
      <c r="G59" s="73"/>
      <c r="H59" s="76" t="s">
        <v>2291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2148</v>
      </c>
      <c r="G60" s="73"/>
      <c r="H60" s="76" t="s">
        <v>2141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2149</v>
      </c>
      <c r="G61" s="73"/>
      <c r="H61" s="76" t="s">
        <v>2292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2150</v>
      </c>
      <c r="G62" s="73"/>
      <c r="H62" s="76" t="s">
        <v>2144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2151</v>
      </c>
      <c r="G63" s="73"/>
      <c r="H63" s="76" t="s">
        <v>2293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2143</v>
      </c>
      <c r="G64" s="73"/>
      <c r="H64" s="76" t="s">
        <v>2332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2145</v>
      </c>
      <c r="G65" s="73"/>
      <c r="H65" s="76" t="s">
        <v>2294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2143</v>
      </c>
      <c r="G66" s="73"/>
      <c r="H66" s="76" t="s">
        <v>2332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2145</v>
      </c>
      <c r="G67" s="73"/>
      <c r="H67" s="225" t="s">
        <v>2294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2152</v>
      </c>
      <c r="G68" s="73"/>
      <c r="H68" s="317" t="s">
        <v>2411</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2153</v>
      </c>
      <c r="G69" s="73"/>
      <c r="H69" s="76" t="s">
        <v>2291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2154</v>
      </c>
      <c r="G70" s="73"/>
      <c r="H70" s="76" t="s">
        <v>2141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2155</v>
      </c>
      <c r="G71" s="73"/>
      <c r="H71" s="76" t="s">
        <v>2292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2156</v>
      </c>
      <c r="G72" s="73"/>
      <c r="H72" s="76" t="s">
        <v>2144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2157</v>
      </c>
      <c r="G73" s="73"/>
      <c r="H73" s="76" t="s">
        <v>2293</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2156</v>
      </c>
      <c r="G74" s="73"/>
      <c r="H74" s="76" t="s">
        <v>2332</v>
      </c>
      <c r="I74" s="76"/>
      <c r="J74" s="76"/>
      <c r="K74" s="97">
        <v>-200</v>
      </c>
      <c r="L74" s="97"/>
      <c r="M74" s="97"/>
      <c r="N74" s="97"/>
      <c r="O74" s="76"/>
      <c r="P74" s="76"/>
      <c r="Q74" s="76"/>
      <c r="R74" s="97" t="s">
        <v>2333</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2157</v>
      </c>
      <c r="G75" s="73"/>
      <c r="H75" s="76" t="s">
        <v>2294</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2156</v>
      </c>
      <c r="G76" s="73"/>
      <c r="H76" s="76" t="s">
        <v>2335</v>
      </c>
      <c r="I76" s="76"/>
      <c r="J76" s="76"/>
      <c r="K76" s="97">
        <v>-100</v>
      </c>
      <c r="L76" s="97"/>
      <c r="M76" s="97"/>
      <c r="N76" s="97"/>
      <c r="O76" s="76"/>
      <c r="P76" s="76"/>
      <c r="Q76" s="76"/>
      <c r="R76" s="97" t="s">
        <v>2334</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2157</v>
      </c>
      <c r="G77" s="73"/>
      <c r="H77" s="225" t="s">
        <v>2294</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1761</v>
      </c>
      <c r="G78" s="73"/>
      <c r="H78" s="274" t="s">
        <v>2158</v>
      </c>
      <c r="I78" s="136"/>
      <c r="J78" s="136" t="s">
        <v>1087</v>
      </c>
      <c r="K78" s="79">
        <v>6</v>
      </c>
      <c r="L78" s="79">
        <v>10</v>
      </c>
      <c r="M78" s="76"/>
      <c r="N78" s="76"/>
      <c r="O78" s="76"/>
      <c r="P78" s="76"/>
      <c r="Q78" s="76"/>
      <c r="R78" s="97" t="s">
        <v>2136</v>
      </c>
      <c r="S78" s="76" t="s">
        <v>2418</v>
      </c>
      <c r="T78" s="76"/>
      <c r="U78" s="76" t="s">
        <v>2419</v>
      </c>
      <c r="V78" s="76" t="s">
        <v>2420</v>
      </c>
      <c r="W78" s="76"/>
      <c r="X78" s="76"/>
      <c r="Y78" s="76"/>
      <c r="Z78" s="73"/>
      <c r="AA78" s="57"/>
      <c r="AB78" s="45"/>
      <c r="AC78" s="45"/>
      <c r="AD78" s="45"/>
    </row>
    <row r="79" spans="1:30" outlineLevel="3" x14ac:dyDescent="0.25">
      <c r="A79" s="45"/>
      <c r="B79" s="54"/>
      <c r="C79" s="87">
        <f t="shared" si="0"/>
        <v>4</v>
      </c>
      <c r="D79" s="73"/>
      <c r="E79" s="70" t="s">
        <v>2159</v>
      </c>
      <c r="F79" s="70" t="s">
        <v>2160</v>
      </c>
      <c r="G79" s="73"/>
      <c r="H79" s="317" t="s">
        <v>2412</v>
      </c>
      <c r="I79" s="317"/>
      <c r="J79" s="317"/>
      <c r="K79" s="318">
        <v>-100</v>
      </c>
      <c r="L79" s="318"/>
      <c r="M79" s="318"/>
      <c r="N79" s="318"/>
      <c r="O79" s="317"/>
      <c r="P79" s="317"/>
      <c r="Q79" s="317"/>
      <c r="R79" s="317"/>
      <c r="S79" s="97">
        <v>918</v>
      </c>
      <c r="T79" s="317">
        <f t="shared" ref="T79:T88" si="5">EXP(K79*$S$79)</f>
        <v>0</v>
      </c>
      <c r="U79" s="371">
        <f t="shared" ref="U79:U82" si="6">SUM(T79,T89,T99,T109,T119,T129)</f>
        <v>27.540000000000092</v>
      </c>
      <c r="V79" s="379">
        <f>SUM(T48,T58,T68)</f>
        <v>918</v>
      </c>
      <c r="W79" s="317"/>
      <c r="X79" s="317"/>
      <c r="Y79" s="317"/>
      <c r="Z79" s="73"/>
      <c r="AA79" s="57"/>
      <c r="AB79" s="45"/>
      <c r="AC79" s="45"/>
      <c r="AD79" s="45"/>
    </row>
    <row r="80" spans="1:30" outlineLevel="3" x14ac:dyDescent="0.25">
      <c r="A80" s="45"/>
      <c r="B80" s="54"/>
      <c r="C80" s="87">
        <f t="shared" si="0"/>
        <v>4</v>
      </c>
      <c r="D80" s="73"/>
      <c r="E80" s="70"/>
      <c r="F80" s="70" t="s">
        <v>2161</v>
      </c>
      <c r="G80" s="73"/>
      <c r="H80" s="76" t="s">
        <v>2291</v>
      </c>
      <c r="I80" s="76"/>
      <c r="J80" s="76"/>
      <c r="K80" s="97">
        <v>-100</v>
      </c>
      <c r="L80" s="97"/>
      <c r="M80" s="97"/>
      <c r="N80" s="97"/>
      <c r="O80" s="76"/>
      <c r="P80" s="76"/>
      <c r="Q80" s="76"/>
      <c r="R80" s="76"/>
      <c r="S80" s="76"/>
      <c r="T80" s="76">
        <f t="shared" si="5"/>
        <v>0</v>
      </c>
      <c r="U80" s="372">
        <f t="shared" si="6"/>
        <v>27.540000000000092</v>
      </c>
      <c r="V80" s="378">
        <f t="shared" ref="V80:V88" si="7">SUM(T49,T59,T69)</f>
        <v>918</v>
      </c>
      <c r="W80" s="76"/>
      <c r="X80" s="76"/>
      <c r="Y80" s="76"/>
      <c r="Z80" s="73"/>
      <c r="AA80" s="57"/>
      <c r="AB80" s="45"/>
      <c r="AC80" s="45"/>
      <c r="AD80" s="45"/>
    </row>
    <row r="81" spans="1:30" outlineLevel="3" x14ac:dyDescent="0.25">
      <c r="A81" s="45"/>
      <c r="B81" s="54"/>
      <c r="C81" s="87">
        <f t="shared" si="0"/>
        <v>4</v>
      </c>
      <c r="D81" s="73"/>
      <c r="E81" s="70"/>
      <c r="F81" s="70" t="s">
        <v>2162</v>
      </c>
      <c r="G81" s="73"/>
      <c r="H81" s="76" t="s">
        <v>2141</v>
      </c>
      <c r="I81" s="76"/>
      <c r="J81" s="76"/>
      <c r="K81" s="97">
        <v>-100</v>
      </c>
      <c r="L81" s="97"/>
      <c r="M81" s="97"/>
      <c r="N81" s="97"/>
      <c r="O81" s="76"/>
      <c r="P81" s="76"/>
      <c r="Q81" s="76"/>
      <c r="R81" s="76"/>
      <c r="S81" s="76"/>
      <c r="T81" s="76">
        <f t="shared" si="5"/>
        <v>0</v>
      </c>
      <c r="U81" s="372">
        <f t="shared" si="6"/>
        <v>19.676946000000097</v>
      </c>
      <c r="V81" s="378">
        <f t="shared" si="7"/>
        <v>489.32130000000006</v>
      </c>
      <c r="W81" s="76"/>
      <c r="X81" s="76"/>
      <c r="Y81" s="76"/>
      <c r="Z81" s="73"/>
      <c r="AA81" s="57"/>
      <c r="AB81" s="45"/>
      <c r="AC81" s="45"/>
      <c r="AD81" s="45"/>
    </row>
    <row r="82" spans="1:30" outlineLevel="3" x14ac:dyDescent="0.25">
      <c r="A82" s="45"/>
      <c r="B82" s="54"/>
      <c r="C82" s="87">
        <f t="shared" si="0"/>
        <v>4</v>
      </c>
      <c r="D82" s="73"/>
      <c r="E82" s="70"/>
      <c r="F82" s="70" t="s">
        <v>2163</v>
      </c>
      <c r="G82" s="73"/>
      <c r="H82" s="76" t="s">
        <v>2292</v>
      </c>
      <c r="I82" s="76"/>
      <c r="J82" s="76"/>
      <c r="K82" s="97">
        <v>-100</v>
      </c>
      <c r="L82" s="97"/>
      <c r="M82" s="97"/>
      <c r="N82" s="97"/>
      <c r="O82" s="76"/>
      <c r="P82" s="76"/>
      <c r="Q82" s="76"/>
      <c r="R82" s="76"/>
      <c r="S82" s="76"/>
      <c r="T82" s="76">
        <f t="shared" si="5"/>
        <v>0</v>
      </c>
      <c r="U82" s="374">
        <f t="shared" si="6"/>
        <v>11.812258400000093</v>
      </c>
      <c r="V82" s="378">
        <f t="shared" si="7"/>
        <v>489.32130000000006</v>
      </c>
      <c r="W82" s="76"/>
      <c r="X82" s="78" t="s">
        <v>2422</v>
      </c>
      <c r="Y82" s="76" t="s">
        <v>2424</v>
      </c>
      <c r="Z82" s="73"/>
      <c r="AA82" s="57"/>
      <c r="AB82" s="45"/>
      <c r="AC82" s="45"/>
      <c r="AD82" s="45"/>
    </row>
    <row r="83" spans="1:30" outlineLevel="3" x14ac:dyDescent="0.25">
      <c r="A83" s="45"/>
      <c r="B83" s="54"/>
      <c r="C83" s="87">
        <f t="shared" si="0"/>
        <v>4</v>
      </c>
      <c r="D83" s="73"/>
      <c r="E83" s="70"/>
      <c r="F83" s="70" t="s">
        <v>2164</v>
      </c>
      <c r="G83" s="73"/>
      <c r="H83" s="76" t="s">
        <v>2144</v>
      </c>
      <c r="I83" s="76"/>
      <c r="J83" s="76"/>
      <c r="K83" s="97">
        <v>1.01E-3</v>
      </c>
      <c r="L83" s="97"/>
      <c r="M83" s="97"/>
      <c r="N83" s="97"/>
      <c r="O83" s="76"/>
      <c r="P83" s="76"/>
      <c r="Q83" s="76"/>
      <c r="R83" s="76"/>
      <c r="S83" s="76">
        <f>U83/$S$79*100</f>
        <v>1.6712797330596103</v>
      </c>
      <c r="T83" s="181">
        <f t="shared" si="5"/>
        <v>2.5273719299859865</v>
      </c>
      <c r="U83" s="376">
        <f>SUM(T83,T93,T103,T113,T123,T133)</f>
        <v>15.342347949487225</v>
      </c>
      <c r="V83" s="380">
        <f t="shared" si="7"/>
        <v>936.07399999999996</v>
      </c>
      <c r="W83" s="76">
        <f>U83/U79</f>
        <v>0.55709324435320162</v>
      </c>
      <c r="X83" s="372">
        <f>U83*1.25</f>
        <v>19.177934936859032</v>
      </c>
      <c r="Y83" s="378">
        <f>V83-$S$79</f>
        <v>18.073999999999955</v>
      </c>
      <c r="Z83" s="73"/>
      <c r="AA83" s="57"/>
      <c r="AB83" s="45"/>
      <c r="AC83" s="45"/>
      <c r="AD83" s="45"/>
    </row>
    <row r="84" spans="1:30" outlineLevel="3" x14ac:dyDescent="0.25">
      <c r="A84" s="45"/>
      <c r="B84" s="54"/>
      <c r="C84" s="87">
        <f t="shared" si="0"/>
        <v>4</v>
      </c>
      <c r="D84" s="73"/>
      <c r="E84" s="70"/>
      <c r="F84" s="70" t="s">
        <v>2165</v>
      </c>
      <c r="G84" s="73"/>
      <c r="H84" s="76" t="s">
        <v>2293</v>
      </c>
      <c r="I84" s="76"/>
      <c r="J84" s="76"/>
      <c r="K84" s="97">
        <v>8.4000000000000003E-4</v>
      </c>
      <c r="L84" s="97"/>
      <c r="M84" s="97"/>
      <c r="N84" s="97"/>
      <c r="O84" s="76"/>
      <c r="P84" s="76"/>
      <c r="Q84" s="76"/>
      <c r="R84" s="76"/>
      <c r="S84" s="76">
        <f>U84/$S$79*100</f>
        <v>1.1751031819134548</v>
      </c>
      <c r="T84" s="181">
        <f t="shared" si="5"/>
        <v>2.1621865471004096</v>
      </c>
      <c r="U84" s="377">
        <f>SUM(T84,T94,T104,T114,T124,T134)</f>
        <v>10.787447209965514</v>
      </c>
      <c r="V84" s="380">
        <f t="shared" si="7"/>
        <v>514.42000000000007</v>
      </c>
      <c r="W84" s="76">
        <f>U84/U80</f>
        <v>0.3917010606378169</v>
      </c>
      <c r="X84" s="372">
        <f>U84*1.25</f>
        <v>13.484309012456892</v>
      </c>
      <c r="Y84" s="378">
        <f>V84-$S$79</f>
        <v>-403.57999999999993</v>
      </c>
      <c r="Z84" s="73"/>
      <c r="AA84" s="57"/>
      <c r="AB84" s="45"/>
      <c r="AC84" s="45"/>
      <c r="AD84" s="45"/>
    </row>
    <row r="85" spans="1:30" outlineLevel="3" x14ac:dyDescent="0.25">
      <c r="A85" s="45"/>
      <c r="B85" s="54"/>
      <c r="C85" s="87">
        <f t="shared" si="0"/>
        <v>4</v>
      </c>
      <c r="D85" s="73"/>
      <c r="E85" s="70"/>
      <c r="F85" s="70" t="s">
        <v>2156</v>
      </c>
      <c r="G85" s="73"/>
      <c r="H85" s="76" t="s">
        <v>2332</v>
      </c>
      <c r="I85" s="76"/>
      <c r="J85" s="76"/>
      <c r="K85" s="97">
        <v>-100</v>
      </c>
      <c r="L85" s="97"/>
      <c r="M85" s="97"/>
      <c r="N85" s="97"/>
      <c r="O85" s="76"/>
      <c r="P85" s="76"/>
      <c r="Q85" s="76"/>
      <c r="R85" s="76"/>
      <c r="S85" s="76"/>
      <c r="T85" s="76">
        <f t="shared" si="5"/>
        <v>0</v>
      </c>
      <c r="U85" s="375">
        <f t="shared" ref="U85:U88" si="8">SUM(T85,T95,T105,T115,T125,T135)</f>
        <v>21.540000000000092</v>
      </c>
      <c r="V85" s="378">
        <f t="shared" si="7"/>
        <v>718</v>
      </c>
      <c r="W85" s="76"/>
      <c r="X85" s="76"/>
      <c r="Y85" s="76"/>
      <c r="Z85" s="73"/>
      <c r="AA85" s="57"/>
      <c r="AB85" s="45"/>
      <c r="AC85" s="45"/>
      <c r="AD85" s="45"/>
    </row>
    <row r="86" spans="1:30" outlineLevel="3" x14ac:dyDescent="0.25">
      <c r="A86" s="45"/>
      <c r="B86" s="54"/>
      <c r="C86" s="87">
        <f t="shared" si="0"/>
        <v>4</v>
      </c>
      <c r="D86" s="73"/>
      <c r="E86" s="70"/>
      <c r="F86" s="70" t="s">
        <v>2165</v>
      </c>
      <c r="G86" s="73"/>
      <c r="H86" s="76" t="s">
        <v>2293</v>
      </c>
      <c r="I86" s="76"/>
      <c r="J86" s="76"/>
      <c r="K86" s="97">
        <v>-100</v>
      </c>
      <c r="L86" s="97"/>
      <c r="M86" s="97"/>
      <c r="N86" s="97"/>
      <c r="O86" s="76"/>
      <c r="P86" s="76"/>
      <c r="Q86" s="76"/>
      <c r="R86" s="76"/>
      <c r="S86" s="76"/>
      <c r="T86" s="76">
        <f t="shared" si="5"/>
        <v>0</v>
      </c>
      <c r="U86" s="372">
        <f t="shared" si="8"/>
        <v>21.540000000000092</v>
      </c>
      <c r="V86" s="378">
        <f t="shared" si="7"/>
        <v>718</v>
      </c>
      <c r="W86" s="76"/>
      <c r="X86" s="76"/>
      <c r="Y86" s="76"/>
      <c r="Z86" s="73"/>
      <c r="AA86" s="57"/>
      <c r="AB86" s="45"/>
      <c r="AC86" s="45"/>
      <c r="AD86" s="45"/>
    </row>
    <row r="87" spans="1:30" outlineLevel="3" x14ac:dyDescent="0.25">
      <c r="A87" s="45"/>
      <c r="B87" s="54"/>
      <c r="C87" s="87">
        <f t="shared" si="0"/>
        <v>4</v>
      </c>
      <c r="D87" s="73"/>
      <c r="E87" s="70"/>
      <c r="F87" s="70" t="s">
        <v>2156</v>
      </c>
      <c r="G87" s="73"/>
      <c r="H87" s="76" t="s">
        <v>2335</v>
      </c>
      <c r="I87" s="76"/>
      <c r="J87" s="76"/>
      <c r="K87" s="97">
        <v>-100</v>
      </c>
      <c r="L87" s="97"/>
      <c r="M87" s="97"/>
      <c r="N87" s="97"/>
      <c r="O87" s="76"/>
      <c r="P87" s="76"/>
      <c r="Q87" s="76"/>
      <c r="R87" s="76"/>
      <c r="S87" s="76"/>
      <c r="T87" s="76">
        <f t="shared" si="5"/>
        <v>0</v>
      </c>
      <c r="U87" s="372">
        <f t="shared" si="8"/>
        <v>24.540000000000092</v>
      </c>
      <c r="V87" s="378">
        <f t="shared" si="7"/>
        <v>818</v>
      </c>
      <c r="W87" s="76"/>
      <c r="X87" s="76"/>
      <c r="Y87" s="76"/>
      <c r="Z87" s="73"/>
      <c r="AA87" s="57"/>
      <c r="AB87" s="45"/>
      <c r="AC87" s="45"/>
      <c r="AD87" s="45"/>
    </row>
    <row r="88" spans="1:30" outlineLevel="3" x14ac:dyDescent="0.25">
      <c r="A88" s="45"/>
      <c r="B88" s="54"/>
      <c r="C88" s="87">
        <f t="shared" si="0"/>
        <v>4</v>
      </c>
      <c r="D88" s="73"/>
      <c r="E88" s="70"/>
      <c r="F88" s="70" t="s">
        <v>2157</v>
      </c>
      <c r="G88" s="73"/>
      <c r="H88" s="225" t="s">
        <v>2294</v>
      </c>
      <c r="I88" s="225"/>
      <c r="J88" s="225"/>
      <c r="K88" s="319">
        <v>-100</v>
      </c>
      <c r="L88" s="319"/>
      <c r="M88" s="319"/>
      <c r="N88" s="319"/>
      <c r="O88" s="225"/>
      <c r="P88" s="225"/>
      <c r="Q88" s="225"/>
      <c r="R88" s="225"/>
      <c r="S88" s="225"/>
      <c r="T88" s="76">
        <f t="shared" si="5"/>
        <v>0</v>
      </c>
      <c r="U88" s="372">
        <f t="shared" si="8"/>
        <v>24.540000000000092</v>
      </c>
      <c r="V88" s="381">
        <f t="shared" si="7"/>
        <v>818</v>
      </c>
      <c r="W88" s="225"/>
      <c r="X88" s="225"/>
      <c r="Y88" s="225"/>
      <c r="Z88" s="73"/>
      <c r="AA88" s="57"/>
      <c r="AB88" s="45"/>
      <c r="AC88" s="45"/>
      <c r="AD88" s="45"/>
    </row>
    <row r="89" spans="1:30" outlineLevel="3" x14ac:dyDescent="0.25">
      <c r="A89" s="45"/>
      <c r="B89" s="54"/>
      <c r="C89" s="87">
        <f t="shared" si="0"/>
        <v>4</v>
      </c>
      <c r="D89" s="73"/>
      <c r="E89" s="70"/>
      <c r="F89" s="70" t="s">
        <v>2166</v>
      </c>
      <c r="G89" s="73"/>
      <c r="H89" s="317" t="s">
        <v>2413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2167</v>
      </c>
      <c r="G90" s="73"/>
      <c r="H90" s="76" t="s">
        <v>2291</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2168</v>
      </c>
      <c r="G91" s="73"/>
      <c r="H91" s="76" t="s">
        <v>2141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2169</v>
      </c>
      <c r="G92" s="73"/>
      <c r="H92" s="76" t="s">
        <v>2292</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2170</v>
      </c>
      <c r="G93" s="73"/>
      <c r="H93" s="76" t="s">
        <v>2144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2171</v>
      </c>
      <c r="G94" s="73"/>
      <c r="H94" s="76" t="s">
        <v>2293</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2156</v>
      </c>
      <c r="G95" s="73"/>
      <c r="H95" s="76" t="s">
        <v>2332</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2165</v>
      </c>
      <c r="G96" s="73"/>
      <c r="H96" s="76" t="s">
        <v>2293</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2156</v>
      </c>
      <c r="G97" s="73"/>
      <c r="H97" s="76" t="s">
        <v>2335</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2157</v>
      </c>
      <c r="G98" s="73"/>
      <c r="H98" s="225" t="s">
        <v>2294</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2172</v>
      </c>
      <c r="G99" s="73"/>
      <c r="H99" s="317" t="s">
        <v>2414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2173</v>
      </c>
      <c r="G100" s="73"/>
      <c r="H100" s="76" t="s">
        <v>2291</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2174</v>
      </c>
      <c r="G101" s="73"/>
      <c r="H101" s="76" t="s">
        <v>2141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2175</v>
      </c>
      <c r="G102" s="73"/>
      <c r="H102" s="76" t="s">
        <v>2292</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2176</v>
      </c>
      <c r="G103" s="73"/>
      <c r="H103" s="76" t="s">
        <v>2144</v>
      </c>
      <c r="I103" s="76"/>
      <c r="J103" s="76"/>
      <c r="K103" s="97">
        <v>-2.9999999999999997E-4</v>
      </c>
      <c r="L103" s="97"/>
      <c r="M103" s="97"/>
      <c r="N103" s="97"/>
      <c r="O103" s="76"/>
      <c r="P103" s="76"/>
      <c r="Q103" s="76"/>
      <c r="R103" s="76"/>
      <c r="S103" s="76"/>
      <c r="T103" s="369">
        <f t="shared" si="10"/>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2177</v>
      </c>
      <c r="G104" s="73"/>
      <c r="H104" s="76" t="s">
        <v>2293</v>
      </c>
      <c r="I104" s="76"/>
      <c r="J104" s="76"/>
      <c r="K104" s="97">
        <v>-2.4000000000000001E-4</v>
      </c>
      <c r="L104" s="97"/>
      <c r="M104" s="97"/>
      <c r="N104" s="97"/>
      <c r="O104" s="76"/>
      <c r="P104" s="76"/>
      <c r="Q104" s="76"/>
      <c r="R104" s="76"/>
      <c r="S104" s="76"/>
      <c r="T104" s="369">
        <f t="shared" si="10"/>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2156</v>
      </c>
      <c r="G105" s="73"/>
      <c r="H105" s="76" t="s">
        <v>2332</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2165</v>
      </c>
      <c r="G106" s="73"/>
      <c r="H106" s="76" t="s">
        <v>2293</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2156</v>
      </c>
      <c r="G107" s="73"/>
      <c r="H107" s="76" t="s">
        <v>2335</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2157</v>
      </c>
      <c r="G108" s="73"/>
      <c r="H108" s="225" t="s">
        <v>2294</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2178</v>
      </c>
      <c r="G109" s="73"/>
      <c r="H109" s="317" t="s">
        <v>2415</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2179</v>
      </c>
      <c r="G110" s="73"/>
      <c r="H110" s="76" t="s">
        <v>2291</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2180</v>
      </c>
      <c r="G111" s="73"/>
      <c r="H111" s="76" t="s">
        <v>2141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2181</v>
      </c>
      <c r="G112" s="73"/>
      <c r="H112" s="76" t="s">
        <v>2292</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2182</v>
      </c>
      <c r="G113" s="73"/>
      <c r="H113" s="76" t="s">
        <v>2144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2183</v>
      </c>
      <c r="G114" s="73"/>
      <c r="H114" s="76" t="s">
        <v>2293</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2156</v>
      </c>
      <c r="G115" s="73"/>
      <c r="H115" s="76" t="s">
        <v>2332</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2165</v>
      </c>
      <c r="G116" s="73"/>
      <c r="H116" s="76" t="s">
        <v>2293</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2156</v>
      </c>
      <c r="G117" s="73"/>
      <c r="H117" s="76" t="s">
        <v>2335</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2157</v>
      </c>
      <c r="G118" s="73"/>
      <c r="H118" s="225" t="s">
        <v>2294</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2184</v>
      </c>
      <c r="G119" s="73"/>
      <c r="H119" s="317" t="s">
        <v>2416</v>
      </c>
      <c r="I119" s="317" t="s">
        <v>2185</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2186</v>
      </c>
      <c r="G120" s="73"/>
      <c r="H120" s="76" t="s">
        <v>2291</v>
      </c>
      <c r="I120" s="76" t="s">
        <v>2185</v>
      </c>
      <c r="J120" s="76"/>
      <c r="K120" s="97">
        <f>30/1000</f>
        <v>0.03</v>
      </c>
      <c r="L120" s="97"/>
      <c r="M120" s="97"/>
      <c r="N120" s="97"/>
      <c r="O120" s="76"/>
      <c r="P120" s="76"/>
      <c r="Q120" s="76"/>
      <c r="R120" s="76"/>
      <c r="S120" s="76"/>
      <c r="T120" s="372">
        <f t="shared" ref="T120:T128" si="13">(K120*$S$119)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2187</v>
      </c>
      <c r="G121" s="73"/>
      <c r="H121" s="76" t="s">
        <v>2141</v>
      </c>
      <c r="I121" s="76" t="s">
        <v>2185</v>
      </c>
      <c r="J121" s="76"/>
      <c r="K121" s="97">
        <v>4.9147000000000003E-2</v>
      </c>
      <c r="L121" s="97"/>
      <c r="M121" s="97"/>
      <c r="N121" s="97"/>
      <c r="O121" s="76"/>
      <c r="P121" s="76"/>
      <c r="Q121" s="76"/>
      <c r="R121" s="76"/>
      <c r="S121" s="76"/>
      <c r="T121" s="372">
        <f t="shared" si="13"/>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2188</v>
      </c>
      <c r="G122" s="73"/>
      <c r="H122" s="76" t="s">
        <v>2292</v>
      </c>
      <c r="I122" s="76" t="s">
        <v>2185</v>
      </c>
      <c r="J122" s="76"/>
      <c r="K122" s="97">
        <v>3.4518800000000002E-2</v>
      </c>
      <c r="L122" s="97"/>
      <c r="M122" s="97"/>
      <c r="N122" s="97"/>
      <c r="O122" s="76"/>
      <c r="P122" s="76"/>
      <c r="Q122" s="76"/>
      <c r="R122" s="76"/>
      <c r="S122" s="76"/>
      <c r="T122" s="372">
        <f t="shared" si="13"/>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2189</v>
      </c>
      <c r="G123" s="73"/>
      <c r="H123" s="76" t="s">
        <v>2144</v>
      </c>
      <c r="I123" s="76" t="s">
        <v>2185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2190</v>
      </c>
      <c r="G124" s="73"/>
      <c r="H124" s="76" t="s">
        <v>2293</v>
      </c>
      <c r="I124" s="76" t="s">
        <v>2185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2156</v>
      </c>
      <c r="G125" s="73"/>
      <c r="H125" s="76" t="s">
        <v>2332</v>
      </c>
      <c r="I125" s="76" t="s">
        <v>2185</v>
      </c>
      <c r="J125" s="76"/>
      <c r="K125" s="97">
        <f t="shared" ref="K125:K128" si="14">30/1000</f>
        <v>0.03</v>
      </c>
      <c r="L125" s="97"/>
      <c r="M125" s="97"/>
      <c r="N125" s="97"/>
      <c r="O125" s="76"/>
      <c r="P125" s="76"/>
      <c r="Q125" s="76"/>
      <c r="R125" s="76"/>
      <c r="S125" s="76"/>
      <c r="T125" s="372">
        <f t="shared" si="13"/>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2165</v>
      </c>
      <c r="G126" s="73"/>
      <c r="H126" s="76" t="s">
        <v>2293</v>
      </c>
      <c r="I126" s="76" t="s">
        <v>2185</v>
      </c>
      <c r="J126" s="76"/>
      <c r="K126" s="97">
        <f t="shared" si="14"/>
        <v>0.03</v>
      </c>
      <c r="L126" s="97"/>
      <c r="M126" s="97"/>
      <c r="N126" s="97"/>
      <c r="O126" s="76"/>
      <c r="P126" s="76"/>
      <c r="Q126" s="76"/>
      <c r="R126" s="76"/>
      <c r="S126" s="76"/>
      <c r="T126" s="372">
        <f t="shared" si="13"/>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2156</v>
      </c>
      <c r="G127" s="73"/>
      <c r="H127" s="76" t="s">
        <v>2335</v>
      </c>
      <c r="I127" s="76" t="s">
        <v>2185</v>
      </c>
      <c r="J127" s="76"/>
      <c r="K127" s="97">
        <f t="shared" si="14"/>
        <v>0.03</v>
      </c>
      <c r="L127" s="97"/>
      <c r="M127" s="97"/>
      <c r="N127" s="97"/>
      <c r="O127" s="76"/>
      <c r="P127" s="76"/>
      <c r="Q127" s="76"/>
      <c r="R127" s="76"/>
      <c r="S127" s="76"/>
      <c r="T127" s="372">
        <f t="shared" si="13"/>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2157</v>
      </c>
      <c r="G128" s="73"/>
      <c r="H128" s="225" t="s">
        <v>2294</v>
      </c>
      <c r="I128" s="225" t="s">
        <v>2185</v>
      </c>
      <c r="J128" s="225"/>
      <c r="K128" s="319">
        <f t="shared" si="14"/>
        <v>0.03</v>
      </c>
      <c r="L128" s="319"/>
      <c r="M128" s="319"/>
      <c r="N128" s="319"/>
      <c r="O128" s="225"/>
      <c r="P128" s="225"/>
      <c r="Q128" s="225"/>
      <c r="R128" s="225"/>
      <c r="S128" s="225"/>
      <c r="T128" s="373">
        <f t="shared" si="13"/>
        <v>27.54</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2191</v>
      </c>
      <c r="G129" s="73"/>
      <c r="H129" s="317" t="s">
        <v>2417</v>
      </c>
      <c r="I129" s="317" t="s">
        <v>2192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2193</v>
      </c>
      <c r="G130" s="73"/>
      <c r="H130" s="76" t="s">
        <v>2291</v>
      </c>
      <c r="I130" s="76" t="s">
        <v>2192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2194</v>
      </c>
      <c r="G131" s="73"/>
      <c r="H131" s="76" t="s">
        <v>2141</v>
      </c>
      <c r="I131" s="76" t="s">
        <v>2192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2195</v>
      </c>
      <c r="G132" s="73"/>
      <c r="H132" s="76" t="s">
        <v>2292</v>
      </c>
      <c r="I132" s="76" t="s">
        <v>2192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2196</v>
      </c>
      <c r="G133" s="73"/>
      <c r="H133" s="76" t="s">
        <v>2144</v>
      </c>
      <c r="I133" s="76" t="s">
        <v>2192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2197</v>
      </c>
      <c r="G134" s="73"/>
      <c r="H134" s="76" t="s">
        <v>2293</v>
      </c>
      <c r="I134" s="76" t="s">
        <v>2192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2196</v>
      </c>
      <c r="G135" s="73"/>
      <c r="H135" s="76" t="s">
        <v>2332</v>
      </c>
      <c r="I135" s="76" t="s">
        <v>2192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2165</v>
      </c>
      <c r="G136" s="73"/>
      <c r="H136" s="76" t="s">
        <v>2293</v>
      </c>
      <c r="I136" s="76" t="s">
        <v>2192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2156</v>
      </c>
      <c r="G137" s="73"/>
      <c r="H137" s="76" t="s">
        <v>2335</v>
      </c>
      <c r="I137" s="76" t="s">
        <v>2192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2197</v>
      </c>
      <c r="G138" s="73"/>
      <c r="H138" s="225" t="s">
        <v>2294</v>
      </c>
      <c r="I138" s="225" t="s">
        <v>2192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2974</v>
      </c>
      <c r="B3" s="499">
        <v>6.9999999999999994E-5</v>
      </c>
      <c r="C3" s="1" t="s">
        <v>2978</v>
      </c>
    </row>
    <row r="4" spans="1:3" x14ac:dyDescent="0.25">
      <c r="A4" t="s">
        <v>2975</v>
      </c>
      <c r="B4" s="499">
        <v>1.2999999999999999E-4</v>
      </c>
      <c r="C4" s="1" t="s">
        <v>2979</v>
      </c>
    </row>
    <row r="5" spans="1:3" x14ac:dyDescent="0.25">
      <c r="A5" t="s">
        <v>2976</v>
      </c>
      <c r="B5" s="499">
        <v>1.9000000000000001E-4</v>
      </c>
      <c r="C5" s="1" t="s">
        <v>2980</v>
      </c>
    </row>
    <row r="6" spans="1:3" x14ac:dyDescent="0.25">
      <c r="A6" t="s">
        <v>2977</v>
      </c>
      <c r="B6" s="499">
        <v>1.9000000000000001E-4</v>
      </c>
      <c r="C6" s="1" t="s">
        <v>2979</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2986</v>
      </c>
      <c r="B14"/>
    </row>
    <row r="15" spans="1:3" x14ac:dyDescent="0.25">
      <c r="A15" s="354" t="str">
        <f>General!G37</f>
        <v>b</v>
      </c>
      <c r="B15">
        <v>20</v>
      </c>
      <c r="C15" s="1" t="s">
        <v>2984</v>
      </c>
    </row>
    <row r="16" spans="1:3" x14ac:dyDescent="0.25">
      <c r="A16" s="354" t="str">
        <f>General!G38</f>
        <v>bd</v>
      </c>
      <c r="B16">
        <v>20</v>
      </c>
      <c r="C16" s="1" t="s">
        <v>2984</v>
      </c>
    </row>
    <row r="17" spans="1:3" x14ac:dyDescent="0.25">
      <c r="A17" s="354" t="str">
        <f>General!G39</f>
        <v>f</v>
      </c>
      <c r="B17">
        <v>7</v>
      </c>
      <c r="C17" s="1" t="s">
        <v>2984</v>
      </c>
    </row>
    <row r="18" spans="1:3" x14ac:dyDescent="0.25">
      <c r="A18" s="354" t="str">
        <f>General!G40</f>
        <v>h</v>
      </c>
      <c r="B18">
        <v>20</v>
      </c>
      <c r="C18" s="1" t="s">
        <v>2984</v>
      </c>
    </row>
    <row r="19" spans="1:3" x14ac:dyDescent="0.25">
      <c r="A19" s="354" t="str">
        <f>General!G41</f>
        <v>i</v>
      </c>
      <c r="B19">
        <v>7</v>
      </c>
      <c r="C19" s="1" t="s">
        <v>2984</v>
      </c>
    </row>
    <row r="20" spans="1:3" x14ac:dyDescent="0.25">
      <c r="A20" s="354" t="str">
        <f>General!G42</f>
        <v>k</v>
      </c>
      <c r="B20">
        <v>7</v>
      </c>
      <c r="C20" s="1" t="s">
        <v>2984</v>
      </c>
    </row>
    <row r="21" spans="1:3" x14ac:dyDescent="0.25">
      <c r="A21" s="354" t="str">
        <f>General!G43</f>
        <v>l</v>
      </c>
      <c r="B21">
        <v>7</v>
      </c>
      <c r="C21" s="1" t="s">
        <v>2984</v>
      </c>
    </row>
    <row r="22" spans="1:3" x14ac:dyDescent="0.25">
      <c r="A22" s="354" t="str">
        <f>General!G44</f>
        <v>o</v>
      </c>
      <c r="B22">
        <v>20</v>
      </c>
      <c r="C22" s="1" t="s">
        <v>2984</v>
      </c>
    </row>
    <row r="23" spans="1:3" x14ac:dyDescent="0.25">
      <c r="A23" s="354" t="str">
        <f>General!G45</f>
        <v>od</v>
      </c>
      <c r="B23">
        <v>20</v>
      </c>
      <c r="C23" s="1" t="s">
        <v>2984</v>
      </c>
    </row>
    <row r="24" spans="1:3" x14ac:dyDescent="0.25">
      <c r="A24" s="354" t="str">
        <f>General!G46</f>
        <v>of</v>
      </c>
      <c r="B24">
        <v>20</v>
      </c>
      <c r="C24" s="1" t="s">
        <v>2984</v>
      </c>
    </row>
    <row r="25" spans="1:3" x14ac:dyDescent="0.25">
      <c r="A25" s="354" t="str">
        <f>General!G47</f>
        <v>r</v>
      </c>
      <c r="B25">
        <v>7</v>
      </c>
      <c r="C25" s="1" t="s">
        <v>2984</v>
      </c>
    </row>
    <row r="26" spans="1:3" x14ac:dyDescent="0.25">
      <c r="A26" s="354" t="str">
        <f>General!G48</f>
        <v>rd</v>
      </c>
      <c r="B26">
        <v>7</v>
      </c>
      <c r="C26" s="1" t="s">
        <v>2984</v>
      </c>
    </row>
    <row r="27" spans="1:3" x14ac:dyDescent="0.25">
      <c r="A27" s="354" t="str">
        <f>General!G49</f>
        <v>v</v>
      </c>
      <c r="B27">
        <v>7</v>
      </c>
      <c r="C27" s="1" t="s">
        <v>2984</v>
      </c>
    </row>
    <row r="28" spans="1:3" x14ac:dyDescent="0.25">
      <c r="A28" s="354" t="str">
        <f>General!G50</f>
        <v>w</v>
      </c>
      <c r="B28">
        <v>20</v>
      </c>
      <c r="C28" s="1" t="s">
        <v>2984</v>
      </c>
    </row>
    <row r="29" spans="1:3" x14ac:dyDescent="0.25">
      <c r="A29" s="354" t="str">
        <f>General!G51</f>
        <v>wd</v>
      </c>
      <c r="B29">
        <v>20</v>
      </c>
      <c r="C29" s="1" t="s">
        <v>2984</v>
      </c>
    </row>
    <row r="30" spans="1:3" x14ac:dyDescent="0.25">
      <c r="A30" s="354" t="str">
        <f>General!G52</f>
        <v>z</v>
      </c>
      <c r="B30">
        <v>7</v>
      </c>
      <c r="C30" s="1" t="s">
        <v>2984</v>
      </c>
    </row>
    <row r="31" spans="1:3" x14ac:dyDescent="0.25">
      <c r="A31" s="354" t="str">
        <f>General!G53</f>
        <v>zd</v>
      </c>
      <c r="B31">
        <v>7</v>
      </c>
      <c r="C31" s="1" t="s">
        <v>2984</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2207</v>
      </c>
    </row>
    <row r="11" spans="1:17" x14ac:dyDescent="0.25">
      <c r="A11" t="s">
        <v>78</v>
      </c>
      <c r="B11" t="s">
        <v>79</v>
      </c>
      <c r="C11" t="s">
        <v>141</v>
      </c>
      <c r="D11" t="s">
        <v>142</v>
      </c>
      <c r="E11" t="s">
        <v>2981</v>
      </c>
      <c r="F11" t="s">
        <v>2982</v>
      </c>
    </row>
    <row r="12" spans="1:17" x14ac:dyDescent="0.25">
      <c r="A12" t="s">
        <v>2843</v>
      </c>
      <c r="B12">
        <v>188000</v>
      </c>
      <c r="C12" s="44">
        <v>1</v>
      </c>
      <c r="D12" s="44">
        <v>0</v>
      </c>
      <c r="E12" s="44">
        <v>0</v>
      </c>
      <c r="F12" s="44">
        <v>0</v>
      </c>
    </row>
    <row r="13" spans="1:17" x14ac:dyDescent="0.25">
      <c r="A13" t="s">
        <v>2841</v>
      </c>
      <c r="B13">
        <v>87000</v>
      </c>
      <c r="C13" s="44">
        <v>1</v>
      </c>
      <c r="D13" s="44">
        <v>0</v>
      </c>
      <c r="E13" s="44">
        <v>0</v>
      </c>
      <c r="F13" s="44">
        <v>0</v>
      </c>
    </row>
    <row r="14" spans="1:17" x14ac:dyDescent="0.25">
      <c r="A14" t="s">
        <v>2842</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2844</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2846</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2845</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2839</v>
      </c>
      <c r="B34" s="452">
        <v>1</v>
      </c>
    </row>
    <row r="35" spans="1:3" ht="7.35" customHeight="1" x14ac:dyDescent="0.25"/>
    <row r="36" spans="1:3" x14ac:dyDescent="0.25">
      <c r="A36" t="s">
        <v>2988</v>
      </c>
      <c r="B36">
        <v>8.6999999999999993</v>
      </c>
      <c r="C36" s="1" t="s">
        <v>2987</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2840</v>
      </c>
      <c r="B83" s="452">
        <v>1</v>
      </c>
    </row>
    <row r="84" spans="1:5" ht="7.35" customHeight="1" x14ac:dyDescent="0.25"/>
    <row r="85" spans="1:5" x14ac:dyDescent="0.25">
      <c r="A85" t="s">
        <v>2973</v>
      </c>
      <c r="B85">
        <v>63</v>
      </c>
    </row>
    <row r="86" spans="1:5" ht="7.15" customHeight="1" x14ac:dyDescent="0.25"/>
    <row r="87" spans="1:5" x14ac:dyDescent="0.25">
      <c r="A87" t="s">
        <v>40</v>
      </c>
      <c r="B87">
        <v>0.3</v>
      </c>
      <c r="C87" s="1" t="s">
        <v>133</v>
      </c>
    </row>
    <row r="88" spans="1:5" ht="7.15" customHeight="1" x14ac:dyDescent="0.25"/>
    <row r="89" spans="1:5" x14ac:dyDescent="0.25">
      <c r="A89" t="s">
        <v>2983</v>
      </c>
      <c r="B89"/>
    </row>
    <row r="90" spans="1:5" x14ac:dyDescent="0.25">
      <c r="A90" s="354" t="s">
        <v>4</v>
      </c>
      <c r="B90">
        <v>20</v>
      </c>
      <c r="C90" s="1" t="s">
        <v>2984</v>
      </c>
      <c r="E90" s="1" t="s">
        <v>2985</v>
      </c>
    </row>
    <row r="91" spans="1:5" x14ac:dyDescent="0.25">
      <c r="A91" s="354" t="s">
        <v>2356</v>
      </c>
      <c r="B91">
        <v>20</v>
      </c>
      <c r="C91" s="1" t="s">
        <v>2984</v>
      </c>
    </row>
    <row r="92" spans="1:5" x14ac:dyDescent="0.25">
      <c r="A92" s="354" t="s">
        <v>10</v>
      </c>
      <c r="B92">
        <v>7</v>
      </c>
      <c r="C92" s="1" t="s">
        <v>2984</v>
      </c>
    </row>
    <row r="93" spans="1:5" x14ac:dyDescent="0.25">
      <c r="A93" s="354" t="s">
        <v>68</v>
      </c>
      <c r="B93">
        <v>20</v>
      </c>
      <c r="C93" s="1" t="s">
        <v>2984</v>
      </c>
    </row>
    <row r="94" spans="1:5" x14ac:dyDescent="0.25">
      <c r="A94" s="354" t="s">
        <v>69</v>
      </c>
      <c r="B94">
        <v>7</v>
      </c>
      <c r="C94" s="1" t="s">
        <v>2984</v>
      </c>
    </row>
    <row r="95" spans="1:5" x14ac:dyDescent="0.25">
      <c r="A95" s="354" t="s">
        <v>70</v>
      </c>
      <c r="B95">
        <v>7</v>
      </c>
      <c r="C95" s="1" t="s">
        <v>2984</v>
      </c>
    </row>
    <row r="96" spans="1:5" x14ac:dyDescent="0.25">
      <c r="A96" s="354" t="s">
        <v>7</v>
      </c>
      <c r="B96">
        <v>7</v>
      </c>
      <c r="C96" s="1" t="s">
        <v>2984</v>
      </c>
    </row>
    <row r="97" spans="1:3" x14ac:dyDescent="0.25">
      <c r="A97" s="354" t="s">
        <v>6</v>
      </c>
      <c r="B97">
        <v>20</v>
      </c>
      <c r="C97" s="1" t="s">
        <v>2984</v>
      </c>
    </row>
    <row r="98" spans="1:3" x14ac:dyDescent="0.25">
      <c r="A98" s="354" t="s">
        <v>2360</v>
      </c>
      <c r="B98">
        <v>20</v>
      </c>
      <c r="C98" s="1" t="s">
        <v>2984</v>
      </c>
    </row>
    <row r="99" spans="1:3" x14ac:dyDescent="0.25">
      <c r="A99" s="354" t="s">
        <v>80</v>
      </c>
      <c r="B99">
        <v>20</v>
      </c>
      <c r="C99" s="1" t="s">
        <v>2984</v>
      </c>
    </row>
    <row r="100" spans="1:3" x14ac:dyDescent="0.25">
      <c r="A100" s="354" t="s">
        <v>9</v>
      </c>
      <c r="B100">
        <v>7</v>
      </c>
      <c r="C100" s="1" t="s">
        <v>2984</v>
      </c>
    </row>
    <row r="101" spans="1:3" x14ac:dyDescent="0.25">
      <c r="A101" s="354" t="s">
        <v>2359</v>
      </c>
      <c r="B101">
        <v>7</v>
      </c>
      <c r="C101" s="1" t="s">
        <v>2984</v>
      </c>
    </row>
    <row r="102" spans="1:3" x14ac:dyDescent="0.25">
      <c r="A102" s="354" t="s">
        <v>71</v>
      </c>
      <c r="B102">
        <v>7</v>
      </c>
      <c r="C102" s="1" t="s">
        <v>2984</v>
      </c>
    </row>
    <row r="103" spans="1:3" x14ac:dyDescent="0.25">
      <c r="A103" s="354" t="s">
        <v>5</v>
      </c>
      <c r="B103">
        <v>20</v>
      </c>
      <c r="C103" s="1" t="s">
        <v>2984</v>
      </c>
    </row>
    <row r="104" spans="1:3" x14ac:dyDescent="0.25">
      <c r="A104" s="354" t="s">
        <v>2358</v>
      </c>
      <c r="B104">
        <v>20</v>
      </c>
      <c r="C104" s="1" t="s">
        <v>2984</v>
      </c>
    </row>
    <row r="105" spans="1:3" x14ac:dyDescent="0.25">
      <c r="A105" s="354" t="s">
        <v>8</v>
      </c>
      <c r="B105">
        <v>7</v>
      </c>
      <c r="C105" s="1" t="s">
        <v>2984</v>
      </c>
    </row>
    <row r="106" spans="1:3" x14ac:dyDescent="0.25">
      <c r="A106" s="354" t="s">
        <v>2357</v>
      </c>
      <c r="B106">
        <v>7</v>
      </c>
      <c r="C106" s="1" t="s">
        <v>2984</v>
      </c>
    </row>
    <row r="108" spans="1:3" x14ac:dyDescent="0.25">
      <c r="A108" t="s">
        <v>41</v>
      </c>
      <c r="B108" t="s">
        <v>2972</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2989</v>
      </c>
      <c r="B128">
        <v>33</v>
      </c>
      <c r="C128" s="1" t="s">
        <v>2991</v>
      </c>
    </row>
    <row r="129" spans="1:3" ht="4.1500000000000004" customHeight="1" x14ac:dyDescent="0.25"/>
    <row r="130" spans="1:3" x14ac:dyDescent="0.25">
      <c r="A130" t="s">
        <v>43</v>
      </c>
      <c r="B130">
        <v>19.8</v>
      </c>
      <c r="C130" s="1" t="s">
        <v>2990</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2992</v>
      </c>
      <c r="B141" t="str">
        <f>General!K40</f>
        <v>mid</v>
      </c>
      <c r="C141">
        <v>15</v>
      </c>
    </row>
    <row r="142" spans="1:3" x14ac:dyDescent="0.25">
      <c r="A142" s="447" t="s">
        <v>2615</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2207</v>
      </c>
    </row>
    <row r="11" spans="1:6" x14ac:dyDescent="0.25">
      <c r="A11" t="s">
        <v>78</v>
      </c>
      <c r="B11" t="s">
        <v>79</v>
      </c>
      <c r="C11" t="s">
        <v>141</v>
      </c>
      <c r="D11" t="s">
        <v>142</v>
      </c>
      <c r="E11" t="s">
        <v>2981</v>
      </c>
      <c r="F11" t="s">
        <v>2982</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2839</v>
      </c>
      <c r="B34" s="452">
        <v>1</v>
      </c>
    </row>
    <row r="35" spans="1:3" ht="7.35" customHeight="1" x14ac:dyDescent="0.25"/>
    <row r="36" spans="1:3" ht="4.9000000000000004" customHeight="1" x14ac:dyDescent="0.25"/>
    <row r="37" spans="1:3" x14ac:dyDescent="0.25">
      <c r="A37" t="s">
        <v>2988</v>
      </c>
      <c r="B37">
        <v>4</v>
      </c>
      <c r="C37" s="1" t="s">
        <v>2987</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2840</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2983</v>
      </c>
      <c r="B90"/>
    </row>
    <row r="91" spans="1:3" x14ac:dyDescent="0.25">
      <c r="A91" s="354" t="s">
        <v>4</v>
      </c>
      <c r="B91">
        <f>'Mach 1'!B90*0.66</f>
        <v>13.200000000000001</v>
      </c>
      <c r="C91" s="1" t="s">
        <v>2984</v>
      </c>
    </row>
    <row r="92" spans="1:3" x14ac:dyDescent="0.25">
      <c r="A92" s="354" t="s">
        <v>2356</v>
      </c>
      <c r="B92">
        <f>'Mach 1'!B91*0.66</f>
        <v>13.200000000000001</v>
      </c>
      <c r="C92" s="1" t="s">
        <v>2984</v>
      </c>
    </row>
    <row r="93" spans="1:3" x14ac:dyDescent="0.25">
      <c r="A93" s="354" t="s">
        <v>10</v>
      </c>
      <c r="B93">
        <f>'Mach 1'!B92*0.66</f>
        <v>4.62</v>
      </c>
      <c r="C93" s="1" t="s">
        <v>2984</v>
      </c>
    </row>
    <row r="94" spans="1:3" x14ac:dyDescent="0.25">
      <c r="A94" s="354" t="s">
        <v>68</v>
      </c>
      <c r="B94">
        <f>'Mach 1'!B93*0.66</f>
        <v>13.200000000000001</v>
      </c>
      <c r="C94" s="1" t="s">
        <v>2984</v>
      </c>
    </row>
    <row r="95" spans="1:3" x14ac:dyDescent="0.25">
      <c r="A95" s="354" t="s">
        <v>69</v>
      </c>
      <c r="B95">
        <f>'Mach 1'!B94*0.66</f>
        <v>4.62</v>
      </c>
      <c r="C95" s="1" t="s">
        <v>2984</v>
      </c>
    </row>
    <row r="96" spans="1:3" x14ac:dyDescent="0.25">
      <c r="A96" s="354" t="s">
        <v>70</v>
      </c>
      <c r="B96">
        <f>'Mach 1'!B95*0.66</f>
        <v>4.62</v>
      </c>
      <c r="C96" s="1" t="s">
        <v>2984</v>
      </c>
    </row>
    <row r="97" spans="1:3" x14ac:dyDescent="0.25">
      <c r="A97" s="354" t="s">
        <v>7</v>
      </c>
      <c r="B97">
        <f>'Mach 1'!B96*0.66</f>
        <v>4.62</v>
      </c>
      <c r="C97" s="1" t="s">
        <v>2984</v>
      </c>
    </row>
    <row r="98" spans="1:3" x14ac:dyDescent="0.25">
      <c r="A98" s="354" t="s">
        <v>6</v>
      </c>
      <c r="B98">
        <f>'Mach 1'!B97*0.66</f>
        <v>13.200000000000001</v>
      </c>
      <c r="C98" s="1" t="s">
        <v>2984</v>
      </c>
    </row>
    <row r="99" spans="1:3" x14ac:dyDescent="0.25">
      <c r="A99" s="354" t="s">
        <v>2360</v>
      </c>
      <c r="B99">
        <f>'Mach 1'!B98*0.66</f>
        <v>13.200000000000001</v>
      </c>
      <c r="C99" s="1" t="s">
        <v>2984</v>
      </c>
    </row>
    <row r="100" spans="1:3" x14ac:dyDescent="0.25">
      <c r="A100" s="354" t="s">
        <v>80</v>
      </c>
      <c r="B100">
        <f>'Mach 1'!B99*0.66</f>
        <v>13.200000000000001</v>
      </c>
      <c r="C100" s="1" t="s">
        <v>2984</v>
      </c>
    </row>
    <row r="101" spans="1:3" x14ac:dyDescent="0.25">
      <c r="A101" s="354" t="s">
        <v>9</v>
      </c>
      <c r="B101">
        <f>'Mach 1'!B100*0.66</f>
        <v>4.62</v>
      </c>
      <c r="C101" s="1" t="s">
        <v>2984</v>
      </c>
    </row>
    <row r="102" spans="1:3" x14ac:dyDescent="0.25">
      <c r="A102" s="354" t="s">
        <v>2359</v>
      </c>
      <c r="B102">
        <f>'Mach 1'!B101*0.66</f>
        <v>4.62</v>
      </c>
      <c r="C102" s="1" t="s">
        <v>2984</v>
      </c>
    </row>
    <row r="103" spans="1:3" x14ac:dyDescent="0.25">
      <c r="A103" s="354" t="s">
        <v>71</v>
      </c>
      <c r="B103">
        <f>'Mach 1'!B102*0.66</f>
        <v>4.62</v>
      </c>
      <c r="C103" s="1" t="s">
        <v>2984</v>
      </c>
    </row>
    <row r="104" spans="1:3" x14ac:dyDescent="0.25">
      <c r="A104" s="354" t="s">
        <v>5</v>
      </c>
      <c r="B104">
        <f>'Mach 1'!B103*0.66</f>
        <v>13.200000000000001</v>
      </c>
      <c r="C104" s="1" t="s">
        <v>2984</v>
      </c>
    </row>
    <row r="105" spans="1:3" x14ac:dyDescent="0.25">
      <c r="A105" s="354" t="s">
        <v>2358</v>
      </c>
      <c r="B105">
        <f>'Mach 1'!B104*0.66</f>
        <v>13.200000000000001</v>
      </c>
      <c r="C105" s="1" t="s">
        <v>2984</v>
      </c>
    </row>
    <row r="106" spans="1:3" x14ac:dyDescent="0.25">
      <c r="A106" s="354" t="s">
        <v>8</v>
      </c>
      <c r="B106">
        <f>'Mach 1'!B105*0.66</f>
        <v>4.62</v>
      </c>
      <c r="C106" s="1" t="s">
        <v>2984</v>
      </c>
    </row>
    <row r="107" spans="1:3" x14ac:dyDescent="0.25">
      <c r="A107" s="354" t="s">
        <v>2357</v>
      </c>
      <c r="B107">
        <f>'Mach 1'!B106*0.66</f>
        <v>4.62</v>
      </c>
      <c r="C107" s="1" t="s">
        <v>2984</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2989</v>
      </c>
      <c r="B129">
        <v>23</v>
      </c>
      <c r="C129" s="1" t="s">
        <v>2991</v>
      </c>
    </row>
    <row r="130" spans="1:3" ht="4.1500000000000004" customHeight="1" x14ac:dyDescent="0.25"/>
    <row r="131" spans="1:3" x14ac:dyDescent="0.25">
      <c r="A131" t="s">
        <v>43</v>
      </c>
      <c r="B131">
        <v>18</v>
      </c>
      <c r="C131" s="1" t="s">
        <v>2990</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2992</v>
      </c>
      <c r="B142" t="str">
        <f>General!K40</f>
        <v>mid</v>
      </c>
      <c r="C142">
        <v>15</v>
      </c>
    </row>
    <row r="143" spans="1:3" x14ac:dyDescent="0.25">
      <c r="A143" s="447" t="s">
        <v>2615</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2023-12-03T02:53:47Z</dcterms:modified>
</cp:coreProperties>
</file>