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F7C5B73-B958-4E6B-8FAF-92423B42FAFF}" xr6:coauthVersionLast="47" xr6:coauthVersionMax="47" xr10:uidLastSave="{00000000-0000-0000-0000-000000000000}"/>
  <bookViews>
    <workbookView xWindow="-7275" yWindow="-16320" windowWidth="29040" windowHeight="15720" tabRatio="726" firstSheet="1"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Crop!$K$14</definedName>
    <definedName name="a_c2_c0" localSheetId="11">Sheep!$K$245:$M$245</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Crop!$T$161:$T$239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3" i="6" l="1"/>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7" i="18"/>
  <c r="C406" i="18"/>
  <c r="C405" i="18"/>
  <c r="C404" i="18"/>
  <c r="C403" i="18"/>
  <c r="C402" i="18"/>
  <c r="C401" i="18"/>
  <c r="C400" i="18"/>
  <c r="I91" i="23" l="1"/>
  <c r="D67" i="23"/>
  <c r="D169" i="23"/>
  <c r="D172" i="23" s="1"/>
  <c r="G84" i="22"/>
  <c r="M119" i="22"/>
  <c r="G121" i="22"/>
  <c r="J144" i="22"/>
  <c r="M144" i="22"/>
  <c r="G146" i="22"/>
  <c r="D46" i="23" l="1"/>
  <c r="D49" i="23" s="1"/>
  <c r="D113" i="23"/>
  <c r="D116"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<sst xmlns="http://schemas.openxmlformats.org/spreadsheetml/2006/main" count="7502" uniqueCount="1240">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</sst>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O29" sqref="O29"/>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979</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980</v>
      </c>
      <c r="I6" s="248" t="s">
        <v>1167</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958</v>
      </c>
      <c r="H14" s="33"/>
      <c r="I14" s="35" t="s">
        <v>960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1164</v>
      </c>
      <c r="Q15" s="33"/>
      <c r="R15" s="33"/>
      <c r="S15" s="33"/>
      <c r="T15" s="35" t="s">
        <v>1112</v>
      </c>
      <c r="U15" s="33"/>
      <c r="V15" s="33"/>
      <c r="W15" s="17"/>
      <c r="X15" s="9"/>
      <c r="Y15" s="9"/>
      <c r="Z15" s="9"/>
    </row>
    <row r="16" spans="1:26" customFormat="1" ht="12" customHeight="1" outlineLevel="1" x14ac:dyDescent="0.35">
      <c r="A16" s="7"/>
      <c r="B16" s="8"/>
      <c r="C16" s="18"/>
      <c r="D16" s="18"/>
      <c r="E16" s="18"/>
      <c r="F16" s="27"/>
      <c r="G16" t="s">
        <v>952</v>
      </c>
      <c r="H16" s="33" t="s">
        <v>1165</v>
      </c>
      <c r="I16" t="s">
        <v>1166</v>
      </c>
      <c r="K16" t="s">
        <v>959</v>
      </c>
      <c r="L16" s="33" t="s">
        <v>1165</v>
      </c>
      <c r="M16" t="s">
        <v>1166</v>
      </c>
      <c r="N16" s="33"/>
      <c r="O16" t="s">
        <v>953</v>
      </c>
      <c r="P16" s="33" t="s">
        <v>933</v>
      </c>
      <c r="Q16" s="33" t="s">
        <v>934</v>
      </c>
      <c r="R16" s="33" t="s">
        <v>895</v>
      </c>
      <c r="S16" s="33"/>
      <c r="T16" s="33" t="s">
        <v>933</v>
      </c>
      <c r="U16" s="33" t="s">
        <v>934</v>
      </c>
      <c r="V16" s="33" t="s">
        <v>895</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922</v>
      </c>
      <c r="H18" s="206" t="b">
        <v>1</v>
      </c>
      <c r="I18" s="206" t="b">
        <v>1</v>
      </c>
      <c r="K18" s="646" t="s">
        <v>802</v>
      </c>
      <c r="L18" s="206" t="b">
        <v>1</v>
      </c>
      <c r="M18" s="797" t="b">
        <v>1</v>
      </c>
      <c r="N18" s="33"/>
      <c r="O18" s="485" t="s">
        <v>802</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922</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954</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1046</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1237</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955</v>
      </c>
      <c r="L25" s="206" t="b">
        <v>0</v>
      </c>
      <c r="M25" s="206" t="b">
        <v>0</v>
      </c>
      <c r="N25" s="33"/>
      <c r="O25" s="485" t="s">
        <v>954</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923</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956</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925</v>
      </c>
      <c r="H29" s="206" t="b">
        <v>1</v>
      </c>
      <c r="I29" s="206" t="b">
        <v>1</v>
      </c>
      <c r="K29" s="647" t="s">
        <v>957</v>
      </c>
      <c r="L29" s="206" t="b">
        <v>0</v>
      </c>
      <c r="M29" s="206" t="b">
        <v>0</v>
      </c>
      <c r="N29" s="33"/>
      <c r="O29" s="485" t="s">
        <v>1237</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923</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921</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924</v>
      </c>
      <c r="H34" s="206" t="b">
        <v>1</v>
      </c>
      <c r="I34" s="206" t="b">
        <v>1</v>
      </c>
      <c r="K34" s="33"/>
      <c r="L34" s="33"/>
      <c r="M34" s="33"/>
      <c r="N34" s="33"/>
      <c r="O34" s="485" t="s">
        <v>925</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1046</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955</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956</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921</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957</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924</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1185</v>
      </c>
      <c r="J68" s="809" t="s">
        <v>1184</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861</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862</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863</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1104</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769</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770</v>
      </c>
      <c r="J90" s="14" t="s">
        <v>780</v>
      </c>
      <c r="K90" s="14" t="s">
        <v>781</v>
      </c>
      <c r="L90" s="14" t="s">
        <v>1049</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1101</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771</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1002</v>
      </c>
      <c r="K106" s="18"/>
      <c r="L106" s="18"/>
      <c r="M106" s="24"/>
      <c r="N106" s="823" t="s">
        <v>898</v>
      </c>
      <c r="O106" s="25"/>
      <c r="P106" s="658" t="s">
        <v>897</v>
      </c>
      <c r="Q106" s="658"/>
      <c r="R106" s="658"/>
      <c r="S106" s="25"/>
      <c r="T106" s="23" t="s">
        <v>949</v>
      </c>
      <c r="U106" s="23"/>
      <c r="V106" s="658" t="s">
        <v>897</v>
      </c>
      <c r="W106" s="658"/>
      <c r="X106" s="658"/>
      <c r="Y106" s="25"/>
      <c r="Z106" s="23" t="s">
        <v>949</v>
      </c>
      <c r="AA106" s="23"/>
      <c r="AB106" s="23" t="s">
        <v>1118</v>
      </c>
      <c r="AC106" s="23"/>
      <c r="AD106" s="23"/>
      <c r="AE106" s="134" t="s">
        <v>1115</v>
      </c>
      <c r="AF106" s="23"/>
      <c r="AG106" s="17"/>
      <c r="AH106" s="9"/>
      <c r="AI106" s="9"/>
      <c r="AJ106" s="9"/>
    </row>
    <row r="107" spans="1:36" customFormat="1" ht="12" customHeight="1" outlineLevel="1" x14ac:dyDescent="0.35">
      <c r="A107" s="7"/>
      <c r="B107" s="8"/>
      <c r="C107" s="18"/>
      <c r="D107" s="18"/>
      <c r="E107" s="18"/>
      <c r="F107" s="18"/>
      <c r="G107" s="199" t="s">
        <v>896</v>
      </c>
      <c r="H107" s="199"/>
      <c r="I107" s="199"/>
      <c r="J107" s="23" t="s">
        <v>1013</v>
      </c>
      <c r="K107" s="18"/>
      <c r="L107" s="24" t="s">
        <v>337</v>
      </c>
      <c r="M107" s="24" t="s">
        <v>339</v>
      </c>
      <c r="N107" s="824"/>
      <c r="O107" s="25"/>
      <c r="P107" s="25" t="s">
        <v>933</v>
      </c>
      <c r="Q107" s="25" t="s">
        <v>934</v>
      </c>
      <c r="R107" s="25" t="s">
        <v>895</v>
      </c>
      <c r="S107" s="25"/>
      <c r="T107" s="23"/>
      <c r="U107" s="23"/>
      <c r="V107" s="25" t="s">
        <v>933</v>
      </c>
      <c r="W107" s="25" t="s">
        <v>934</v>
      </c>
      <c r="X107" s="25" t="s">
        <v>895</v>
      </c>
      <c r="Y107" s="25"/>
      <c r="Z107" s="23"/>
      <c r="AA107" s="23"/>
      <c r="AB107" s="23" t="s">
        <v>1116</v>
      </c>
      <c r="AC107" s="23" t="s">
        <v>1117</v>
      </c>
      <c r="AD107" s="23"/>
      <c r="AE107" s="23" t="s">
        <v>1113</v>
      </c>
      <c r="AF107" s="23" t="s">
        <v>1114</v>
      </c>
      <c r="AG107" s="17"/>
      <c r="AH107" s="9"/>
      <c r="AI107" s="9"/>
      <c r="AJ107" s="9"/>
    </row>
    <row r="108" spans="1:36" customFormat="1" ht="12" customHeight="1" outlineLevel="1" x14ac:dyDescent="0.35">
      <c r="A108" s="7"/>
      <c r="B108" s="8"/>
      <c r="C108" s="18"/>
      <c r="D108" s="18"/>
      <c r="E108" s="18"/>
      <c r="F108" s="27"/>
      <c r="G108" s="206" t="b">
        <v>1</v>
      </c>
      <c r="J108" s="163" t="s">
        <v>1003</v>
      </c>
      <c r="K108" s="487" t="s">
        <v>800</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1004</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894</v>
      </c>
      <c r="J110" s="163" t="s">
        <v>1005</v>
      </c>
      <c r="K110" s="488" t="s">
        <v>772</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G111" s="206" t="b">
        <v>0</v>
      </c>
      <c r="J111" s="163" t="s">
        <v>1006</v>
      </c>
      <c r="K111" s="488" t="s">
        <v>773</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1007</v>
      </c>
      <c r="K112" s="488" t="s">
        <v>774</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930</v>
      </c>
      <c r="J113" s="163" t="s">
        <v>1008</v>
      </c>
      <c r="K113" s="488" t="s">
        <v>775</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G114" s="248">
        <v>1</v>
      </c>
      <c r="J114" s="163" t="s">
        <v>1009</v>
      </c>
      <c r="K114" s="488" t="s">
        <v>776</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1010</v>
      </c>
      <c r="K115" s="488" t="s">
        <v>777</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1011</v>
      </c>
      <c r="K116" s="488" t="s">
        <v>778</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1012</v>
      </c>
      <c r="K117" s="489" t="s">
        <v>779</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893</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1148</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1150</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1151</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1146</v>
      </c>
      <c r="L31" s="30"/>
      <c r="N31" t="s">
        <v>1147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1039</v>
      </c>
      <c r="I78" s="181" t="s">
        <v>310</v>
      </c>
      <c r="J78" s="181" t="s">
        <v>307</v>
      </c>
      <c r="M78" s="182"/>
      <c r="N78" s="182" t="s">
        <v>1039</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topLeftCell="A852" zoomScale="87" zoomScaleNormal="87" workbookViewId="0">
      <selection activeCell="H883" sqref="H883:J88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929</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927</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928</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951</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748</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1236</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861</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862</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863</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1104</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785</v>
      </c>
      <c r="I75" s="36" t="s">
        <v>800</v>
      </c>
      <c r="J75" s="36" t="s">
        <v>380</v>
      </c>
      <c r="K75" s="27" t="s">
        <v>772</v>
      </c>
      <c r="L75" s="27" t="s">
        <v>773</v>
      </c>
      <c r="M75" s="27" t="s">
        <v>774</v>
      </c>
      <c r="N75" s="36" t="s">
        <v>775</v>
      </c>
      <c r="O75" s="36" t="s">
        <v>776</v>
      </c>
      <c r="P75" s="36" t="s">
        <v>777</v>
      </c>
      <c r="Q75" s="36" t="s">
        <v>778</v>
      </c>
      <c r="R75" s="36" t="s">
        <v>779</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800</v>
      </c>
      <c r="J97" s="36" t="s">
        <v>380</v>
      </c>
      <c r="K97" s="27" t="s">
        <v>772</v>
      </c>
      <c r="L97" s="27" t="s">
        <v>773</v>
      </c>
      <c r="M97" s="27" t="s">
        <v>774</v>
      </c>
      <c r="N97" s="36" t="s">
        <v>775</v>
      </c>
      <c r="O97" s="36" t="s">
        <v>776</v>
      </c>
      <c r="P97" s="36" t="s">
        <v>777</v>
      </c>
      <c r="Q97" s="36" t="s">
        <v>778</v>
      </c>
      <c r="R97" s="36" t="s">
        <v>779</v>
      </c>
      <c r="S97" s="36"/>
      <c r="T97" s="36" t="s">
        <v>98</v>
      </c>
      <c r="U97" s="36" t="s">
        <v>800</v>
      </c>
      <c r="V97" s="36" t="s">
        <v>380</v>
      </c>
      <c r="W97" s="27" t="s">
        <v>772</v>
      </c>
      <c r="X97" s="27" t="s">
        <v>773</v>
      </c>
      <c r="Y97" s="27" t="s">
        <v>774</v>
      </c>
      <c r="Z97" s="36" t="s">
        <v>775</v>
      </c>
      <c r="AA97" s="36" t="s">
        <v>776</v>
      </c>
      <c r="AB97" s="36" t="s">
        <v>777</v>
      </c>
      <c r="AC97" s="36" t="s">
        <v>778</v>
      </c>
      <c r="AD97" s="36" t="s">
        <v>779</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1153</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1191</v>
      </c>
      <c r="I135" s="818"/>
      <c r="J135" s="818" t="s">
        <v>1230</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1227</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797</v>
      </c>
      <c r="O160" s="23"/>
      <c r="P160" s="23"/>
      <c r="Q160" s="23"/>
      <c r="R160" s="23" t="s">
        <v>771</v>
      </c>
      <c r="S160" s="23"/>
      <c r="T160" s="23" t="s">
        <v>1228</v>
      </c>
      <c r="U160" s="23"/>
      <c r="V160" s="23" t="s">
        <v>1158</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1139</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1135</v>
      </c>
      <c r="M162" s="648" t="s">
        <v>802</v>
      </c>
      <c r="N162" t="b">
        <f>AND(COUNTIF(G163:$G$239,G162))</f>
        <v>0</v>
      </c>
      <c r="O162" s="34" t="s">
        <v>1111</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1136</v>
      </c>
      <c r="M163" s="648" t="s">
        <v>802</v>
      </c>
      <c r="N163" t="b">
        <f>AND(COUNTIF(G164:$G$239,G163))</f>
        <v>0</v>
      </c>
      <c r="O163" s="34" t="s">
        <v>1111</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1138</v>
      </c>
      <c r="L164" s="648" t="s">
        <v>75</v>
      </c>
      <c r="M164" s="648" t="s">
        <v>802</v>
      </c>
      <c r="N164" t="b">
        <f>AND(COUNTIF(G165:$G$239,G164))</f>
        <v>0</v>
      </c>
      <c r="O164" s="34" t="s">
        <v>1111</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1138</v>
      </c>
      <c r="L165" s="648" t="s">
        <v>76</v>
      </c>
      <c r="M165" s="648" t="s">
        <v>802</v>
      </c>
      <c r="N165" t="b">
        <f>AND(COUNTIF(G166:$G$239,G165))</f>
        <v>0</v>
      </c>
      <c r="O165" s="34" t="s">
        <v>1111</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1138</v>
      </c>
      <c r="L166" s="648" t="s">
        <v>148</v>
      </c>
      <c r="M166" s="648" t="s">
        <v>802</v>
      </c>
      <c r="N166" t="b">
        <f>AND(COUNTIF(G167:$G$239,G166))</f>
        <v>0</v>
      </c>
      <c r="O166" s="34" t="s">
        <v>1111</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802</v>
      </c>
      <c r="N167" t="b">
        <f>AND(COUNTIF(G168:$G$239,G167))</f>
        <v>0</v>
      </c>
      <c r="O167" s="34" t="s">
        <v>1111</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802</v>
      </c>
      <c r="N168" t="b">
        <f>AND(COUNTIF(G169:$G$239,G168))</f>
        <v>0</v>
      </c>
      <c r="O168" s="34" t="s">
        <v>1111</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802</v>
      </c>
      <c r="N169" t="b">
        <f>AND(COUNTIF(G170:$G$239,G169))</f>
        <v>0</v>
      </c>
      <c r="O169" s="34" t="s">
        <v>1111</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802</v>
      </c>
      <c r="N170" t="b">
        <f>AND(COUNTIF(G171:$G$239,G170))</f>
        <v>0</v>
      </c>
      <c r="O170" s="34" t="s">
        <v>1111</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1102</v>
      </c>
      <c r="I171" s="648" t="s">
        <v>1102</v>
      </c>
      <c r="J171" s="648" t="s">
        <v>1102</v>
      </c>
      <c r="K171" s="648" t="s">
        <v>1102</v>
      </c>
      <c r="L171" s="648" t="s">
        <v>1102</v>
      </c>
      <c r="M171" s="649" t="s">
        <v>1046</v>
      </c>
      <c r="N171" t="b">
        <f>AND(COUNTIF(G172:$G$239,G171))</f>
        <v>0</v>
      </c>
      <c r="O171" s="34" t="s">
        <v>1103</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1173</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922</v>
      </c>
      <c r="N173" t="b">
        <f>AND(COUNTIF(G174:$G$239,G173))</f>
        <v>0</v>
      </c>
      <c r="O173" s="34" t="s">
        <v>1173</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1173</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921</v>
      </c>
      <c r="N175" t="b">
        <f>AND(COUNTIF(G176:$G$239,G175))</f>
        <v>0</v>
      </c>
      <c r="O175" s="34" t="s">
        <v>1173</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1173</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1139</v>
      </c>
      <c r="L177" s="648" t="s">
        <v>75</v>
      </c>
      <c r="M177" s="649" t="s">
        <v>64</v>
      </c>
      <c r="N177" t="b">
        <f>AND(COUNTIF(G178:$G$239,G177))</f>
        <v>0</v>
      </c>
      <c r="O177" s="34" t="s">
        <v>1173</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1139</v>
      </c>
      <c r="L178" s="648" t="s">
        <v>75</v>
      </c>
      <c r="M178" s="649" t="s">
        <v>921</v>
      </c>
      <c r="N178" t="b">
        <f>AND(COUNTIF(G179:$G$239,G178))</f>
        <v>0</v>
      </c>
      <c r="O178" s="34" t="s">
        <v>1173</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1139</v>
      </c>
      <c r="L179" s="648" t="s">
        <v>219</v>
      </c>
      <c r="M179" s="649" t="s">
        <v>71</v>
      </c>
      <c r="N179" t="b">
        <f>AND(COUNTIF(G180:$G$239,G179))</f>
        <v>0</v>
      </c>
      <c r="O179" s="34" t="s">
        <v>1173</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1139</v>
      </c>
      <c r="L180" s="648" t="s">
        <v>219</v>
      </c>
      <c r="M180" s="649" t="s">
        <v>70</v>
      </c>
      <c r="N180" t="b">
        <f>AND(COUNTIF(G181:$G$239,G180))</f>
        <v>0</v>
      </c>
      <c r="O180" s="34" t="s">
        <v>1173</v>
      </c>
      <c r="P180" s="34" t="s">
        <v>1176</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1173</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1173</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1175</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923</v>
      </c>
      <c r="N184" t="b">
        <f>AND(COUNTIF(G185:$G$239,G184))</f>
        <v>0</v>
      </c>
      <c r="O184" s="34" t="s">
        <v>1175</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1139</v>
      </c>
      <c r="L185" s="648" t="s">
        <v>75</v>
      </c>
      <c r="M185" s="649" t="s">
        <v>67</v>
      </c>
      <c r="N185" t="b">
        <f>AND(COUNTIF(G186:$G$239,G185))</f>
        <v>0</v>
      </c>
      <c r="O185" s="34" t="s">
        <v>1175</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1139</v>
      </c>
      <c r="L186" s="648" t="s">
        <v>75</v>
      </c>
      <c r="M186" s="649" t="s">
        <v>922</v>
      </c>
      <c r="N186" t="b">
        <f>AND(COUNTIF(G187:$G$239,G186))</f>
        <v>0</v>
      </c>
      <c r="O186" s="34" t="s">
        <v>1175</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1139</v>
      </c>
      <c r="L187" s="648" t="s">
        <v>219</v>
      </c>
      <c r="M187" s="649" t="s">
        <v>71</v>
      </c>
      <c r="N187" t="b">
        <f>AND(COUNTIF(G188:$G$239,G187))</f>
        <v>0</v>
      </c>
      <c r="O187" s="34" t="s">
        <v>1175</v>
      </c>
      <c r="P187" s="34" t="s">
        <v>1176</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1139</v>
      </c>
      <c r="L188" s="648" t="s">
        <v>219</v>
      </c>
      <c r="M188" s="649" t="s">
        <v>70</v>
      </c>
      <c r="N188" t="b">
        <f>AND(COUNTIF(G189:$G$239,G188))</f>
        <v>0</v>
      </c>
      <c r="O188" s="34" t="s">
        <v>1175</v>
      </c>
      <c r="P188" s="34" t="s">
        <v>1176</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1139</v>
      </c>
      <c r="L189" s="648" t="s">
        <v>219</v>
      </c>
      <c r="M189" s="649" t="s">
        <v>70</v>
      </c>
      <c r="N189" t="b">
        <f>AND(COUNTIF(G190:$G$239,G189))</f>
        <v>0</v>
      </c>
      <c r="O189" s="34" t="s">
        <v>1175</v>
      </c>
      <c r="P189" s="34" t="s">
        <v>1176</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1139</v>
      </c>
      <c r="L190" s="648" t="s">
        <v>219</v>
      </c>
      <c r="M190" s="649" t="s">
        <v>70</v>
      </c>
      <c r="N190" t="b">
        <f>AND(COUNTIF(G191:$G$239,G190))</f>
        <v>0</v>
      </c>
      <c r="O190" s="34" t="s">
        <v>1175</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1175</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1175</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1139</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1139</v>
      </c>
      <c r="L195" s="648" t="s">
        <v>148</v>
      </c>
      <c r="M195" s="649" t="s">
        <v>70</v>
      </c>
      <c r="N195" t="b">
        <f>AND(COUNTIF(G196:$G$239,G195))</f>
        <v>0</v>
      </c>
      <c r="O195" s="34" t="s">
        <v>920</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920</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1178</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922</v>
      </c>
      <c r="N198" t="b">
        <f>AND(COUNTIF(G199:$G$239,G198))</f>
        <v>0</v>
      </c>
      <c r="O198" s="34" t="s">
        <v>343</v>
      </c>
      <c r="P198" s="34" t="s">
        <v>1178</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924</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1178</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925</v>
      </c>
      <c r="N202" t="b">
        <f>AND(COUNTIF(G203:$G$239,G202))</f>
        <v>0</v>
      </c>
      <c r="O202" s="34" t="s">
        <v>343</v>
      </c>
      <c r="P202" s="34" t="s">
        <v>1178</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1179</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1179</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922</v>
      </c>
      <c r="N205" t="b">
        <f>AND(COUNTIF(G208:$G$239,G205))</f>
        <v>0</v>
      </c>
      <c r="O205" s="34" t="s">
        <v>1179</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1179</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924</v>
      </c>
      <c r="N207" t="b">
        <f>AND(COUNTIF(G210:$G$239,G207))</f>
        <v>0</v>
      </c>
      <c r="O207" s="34" t="s">
        <v>1179</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1179</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922</v>
      </c>
      <c r="N209" t="b">
        <f>AND(COUNTIF(G211:$G$239,G209))</f>
        <v>0</v>
      </c>
      <c r="O209" s="34" t="s">
        <v>1179</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1174</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921</v>
      </c>
      <c r="N211" t="b">
        <f>AND(COUNTIF(G212:$G$239,G211))</f>
        <v>0</v>
      </c>
      <c r="O211" s="34" t="s">
        <v>1174</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1174</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924</v>
      </c>
      <c r="N213" t="b">
        <f>AND(COUNTIF(G214:$G$239,G213))</f>
        <v>0</v>
      </c>
      <c r="O213" s="34" t="s">
        <v>1174</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796</v>
      </c>
      <c r="P214" s="34" t="s">
        <v>1180</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925</v>
      </c>
      <c r="N215" t="b">
        <f>AND(COUNTIF(G216:$G$239,G215))</f>
        <v>0</v>
      </c>
      <c r="O215" s="34" t="s">
        <v>796</v>
      </c>
      <c r="P215" s="34" t="s">
        <v>1180</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796</v>
      </c>
      <c r="P216" s="34" t="s">
        <v>1180</v>
      </c>
      <c r="Q216" s="34" t="s">
        <v>1001</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921</v>
      </c>
      <c r="N217" t="b">
        <f>AND(COUNTIF(G218:$G$239,G217))</f>
        <v>0</v>
      </c>
      <c r="O217" s="34" t="s">
        <v>796</v>
      </c>
      <c r="P217" s="34" t="s">
        <v>1180</v>
      </c>
      <c r="Q217" s="34" t="s">
        <v>1001</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796</v>
      </c>
      <c r="P218" s="34" t="s">
        <v>1180</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922</v>
      </c>
      <c r="N219" t="b">
        <f>AND(COUNTIF(G227:$G$239,G219))</f>
        <v>0</v>
      </c>
      <c r="O219" s="34" t="s">
        <v>796</v>
      </c>
      <c r="P219" s="34" t="s">
        <v>1180</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1180</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1180</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921</v>
      </c>
      <c r="N222" t="b">
        <f>AND(COUNTIF(G230:$G$239,G222))</f>
        <v>0</v>
      </c>
      <c r="O222" s="34" t="s">
        <v>1180</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1180</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922</v>
      </c>
      <c r="N224" t="b">
        <f>AND(COUNTIF(G231:$G$239,G224))</f>
        <v>0</v>
      </c>
      <c r="O224" s="34" t="s">
        <v>1180</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1180</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925</v>
      </c>
      <c r="N226" t="b">
        <f>AND(COUNTIF(G232:$G$239,G226))</f>
        <v>0</v>
      </c>
      <c r="O226" s="34" t="s">
        <v>1180</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1139</v>
      </c>
      <c r="L227" s="648" t="s">
        <v>75</v>
      </c>
      <c r="M227" s="648" t="s">
        <v>64</v>
      </c>
      <c r="N227" t="b">
        <f>AND(COUNTIF(G228:$G$239,G227))</f>
        <v>0</v>
      </c>
      <c r="O227" s="34" t="s">
        <v>1176</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1139</v>
      </c>
      <c r="L228" s="648" t="s">
        <v>75</v>
      </c>
      <c r="M228" s="648" t="s">
        <v>921</v>
      </c>
      <c r="N228" t="b">
        <f>AND(COUNTIF(G229:$G$239,G228))</f>
        <v>0</v>
      </c>
      <c r="O228" s="34" t="s">
        <v>1176</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1176</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922</v>
      </c>
      <c r="N230" t="b">
        <f>AND(COUNTIF(G231:$G$239,G230))</f>
        <v>0</v>
      </c>
      <c r="O230" s="34" t="s">
        <v>1176</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1176</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1176</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1001</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924</v>
      </c>
      <c r="N234" t="b">
        <f>AND(COUNTIF(G235:$G$239,G234))</f>
        <v>0</v>
      </c>
      <c r="O234" s="34" t="s">
        <v>1001</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1001</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1001</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921</v>
      </c>
      <c r="N237" t="b">
        <f>AND(COUNTIF(G238:$G$239,G237))</f>
        <v>0</v>
      </c>
      <c r="O237" s="34" t="s">
        <v>1001</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1001</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922</v>
      </c>
      <c r="N239" t="b">
        <f>AND(COUNTIF(G$240:$G240,G239))</f>
        <v>0</v>
      </c>
      <c r="O239" s="34" t="s">
        <v>1001</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961</v>
      </c>
      <c r="I242" s="27" t="s">
        <v>1027</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785</v>
      </c>
      <c r="H244" t="s">
        <v>800</v>
      </c>
      <c r="I244" t="s">
        <v>380</v>
      </c>
      <c r="J244" t="s">
        <v>772</v>
      </c>
      <c r="K244" t="s">
        <v>773</v>
      </c>
      <c r="L244" t="s">
        <v>774</v>
      </c>
      <c r="M244" t="s">
        <v>775</v>
      </c>
      <c r="N244" t="s">
        <v>776</v>
      </c>
      <c r="O244" t="s">
        <v>777</v>
      </c>
      <c r="P244" t="s">
        <v>778</v>
      </c>
      <c r="Q244" t="s">
        <v>779</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984</v>
      </c>
      <c r="I330" t="s">
        <v>380</v>
      </c>
      <c r="J330" t="s">
        <v>772</v>
      </c>
      <c r="K330" t="s">
        <v>773</v>
      </c>
      <c r="L330" t="s">
        <v>774</v>
      </c>
      <c r="M330" t="s">
        <v>775</v>
      </c>
      <c r="N330" t="s">
        <v>776</v>
      </c>
      <c r="O330" t="s">
        <v>777</v>
      </c>
      <c r="P330" t="s">
        <v>778</v>
      </c>
      <c r="Q330" t="s">
        <v>779</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1028</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785</v>
      </c>
      <c r="H333" t="s">
        <v>800</v>
      </c>
      <c r="I333" t="s">
        <v>800</v>
      </c>
      <c r="J333" t="s">
        <v>380</v>
      </c>
      <c r="K333" t="s">
        <v>380</v>
      </c>
      <c r="L333" t="s">
        <v>772</v>
      </c>
      <c r="M333" t="s">
        <v>772</v>
      </c>
      <c r="N333" t="s">
        <v>773</v>
      </c>
      <c r="O333" t="s">
        <v>773</v>
      </c>
      <c r="P333" t="s">
        <v>774</v>
      </c>
      <c r="Q333" t="s">
        <v>774</v>
      </c>
      <c r="R333" t="s">
        <v>775</v>
      </c>
      <c r="S333" t="s">
        <v>775</v>
      </c>
      <c r="T333" t="s">
        <v>776</v>
      </c>
      <c r="U333" t="s">
        <v>776</v>
      </c>
      <c r="V333" t="s">
        <v>777</v>
      </c>
      <c r="W333" t="s">
        <v>777</v>
      </c>
      <c r="X333" t="s">
        <v>778</v>
      </c>
      <c r="Y333" t="s">
        <v>778</v>
      </c>
      <c r="Z333" t="s">
        <v>779</v>
      </c>
      <c r="AA333" t="s">
        <v>779</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784</v>
      </c>
      <c r="H334" t="s">
        <v>983</v>
      </c>
      <c r="I334" t="s">
        <v>967</v>
      </c>
      <c r="J334" t="s">
        <v>983</v>
      </c>
      <c r="K334" t="s">
        <v>967</v>
      </c>
      <c r="L334" t="s">
        <v>983</v>
      </c>
      <c r="M334" t="s">
        <v>967</v>
      </c>
      <c r="N334" t="s">
        <v>983</v>
      </c>
      <c r="O334" t="s">
        <v>967</v>
      </c>
      <c r="P334" t="s">
        <v>983</v>
      </c>
      <c r="Q334" t="s">
        <v>967</v>
      </c>
      <c r="R334" t="s">
        <v>983</v>
      </c>
      <c r="S334" t="s">
        <v>967</v>
      </c>
      <c r="T334" t="s">
        <v>983</v>
      </c>
      <c r="U334" t="s">
        <v>967</v>
      </c>
      <c r="V334" t="s">
        <v>983</v>
      </c>
      <c r="W334" t="s">
        <v>967</v>
      </c>
      <c r="X334" t="s">
        <v>983</v>
      </c>
      <c r="Y334" t="s">
        <v>967</v>
      </c>
      <c r="Z334" t="s">
        <v>983</v>
      </c>
      <c r="AA334" t="s">
        <v>967</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782</v>
      </c>
      <c r="I415" t="s">
        <v>1029</v>
      </c>
      <c r="J415" t="s">
        <v>380</v>
      </c>
      <c r="K415" t="s">
        <v>772</v>
      </c>
      <c r="L415" t="s">
        <v>773</v>
      </c>
      <c r="M415" t="s">
        <v>774</v>
      </c>
      <c r="N415" t="s">
        <v>775</v>
      </c>
      <c r="O415" t="s">
        <v>776</v>
      </c>
      <c r="P415" t="s">
        <v>777</v>
      </c>
      <c r="Q415" t="s">
        <v>778</v>
      </c>
      <c r="R415" t="s">
        <v>779</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1023</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1024</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1025</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967</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785</v>
      </c>
      <c r="H421" t="s">
        <v>800</v>
      </c>
      <c r="I421" t="s">
        <v>800</v>
      </c>
      <c r="J421" t="s">
        <v>800</v>
      </c>
      <c r="K421" t="s">
        <v>800</v>
      </c>
      <c r="L421" t="s">
        <v>380</v>
      </c>
      <c r="M421" t="s">
        <v>380</v>
      </c>
      <c r="N421" t="s">
        <v>380</v>
      </c>
      <c r="O421" t="s">
        <v>380</v>
      </c>
      <c r="P421" t="s">
        <v>772</v>
      </c>
      <c r="Q421" t="s">
        <v>772</v>
      </c>
      <c r="R421" t="s">
        <v>772</v>
      </c>
      <c r="S421" t="s">
        <v>772</v>
      </c>
      <c r="T421" t="s">
        <v>773</v>
      </c>
      <c r="U421" t="s">
        <v>773</v>
      </c>
      <c r="V421" t="s">
        <v>773</v>
      </c>
      <c r="W421" t="s">
        <v>773</v>
      </c>
      <c r="X421" t="s">
        <v>774</v>
      </c>
      <c r="Y421" t="s">
        <v>774</v>
      </c>
      <c r="Z421" t="s">
        <v>774</v>
      </c>
      <c r="AA421" t="s">
        <v>774</v>
      </c>
      <c r="AB421" t="s">
        <v>775</v>
      </c>
      <c r="AC421" t="s">
        <v>775</v>
      </c>
      <c r="AD421" t="s">
        <v>775</v>
      </c>
      <c r="AE421" t="s">
        <v>775</v>
      </c>
      <c r="AF421" t="s">
        <v>776</v>
      </c>
      <c r="AG421" t="s">
        <v>776</v>
      </c>
      <c r="AH421" t="s">
        <v>776</v>
      </c>
      <c r="AI421" t="s">
        <v>776</v>
      </c>
      <c r="AJ421" t="s">
        <v>777</v>
      </c>
      <c r="AK421" t="s">
        <v>777</v>
      </c>
      <c r="AL421" t="s">
        <v>777</v>
      </c>
      <c r="AM421" t="s">
        <v>777</v>
      </c>
      <c r="AN421" t="s">
        <v>778</v>
      </c>
      <c r="AO421" t="s">
        <v>778</v>
      </c>
      <c r="AP421" t="s">
        <v>778</v>
      </c>
      <c r="AQ421" t="s">
        <v>778</v>
      </c>
      <c r="AR421" t="s">
        <v>779</v>
      </c>
      <c r="AS421" t="s">
        <v>779</v>
      </c>
      <c r="AT421" t="s">
        <v>779</v>
      </c>
      <c r="AU421" t="s">
        <v>779</v>
      </c>
      <c r="AV421" s="194"/>
      <c r="AW421" s="194"/>
      <c r="AX421" s="17"/>
      <c r="AY421" s="9"/>
      <c r="AZ421" s="9"/>
      <c r="BA421" s="9"/>
    </row>
    <row r="422" spans="1:53" ht="14.5" outlineLevel="1" x14ac:dyDescent="0.35">
      <c r="A422" s="7"/>
      <c r="B422" s="8"/>
      <c r="C422" s="18"/>
      <c r="D422" s="18"/>
      <c r="E422" s="18"/>
      <c r="F422" s="27"/>
      <c r="G422" s="27" t="s">
        <v>784</v>
      </c>
      <c r="H422" t="s">
        <v>1023</v>
      </c>
      <c r="I422" t="s">
        <v>1024</v>
      </c>
      <c r="J422" t="s">
        <v>1025</v>
      </c>
      <c r="K422" t="s">
        <v>967</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1191</v>
      </c>
      <c r="J504" t="s">
        <v>380</v>
      </c>
      <c r="K504" t="s">
        <v>772</v>
      </c>
      <c r="L504" t="s">
        <v>773</v>
      </c>
      <c r="M504" t="s">
        <v>774</v>
      </c>
      <c r="N504" t="s">
        <v>775</v>
      </c>
      <c r="O504" t="s">
        <v>776</v>
      </c>
      <c r="P504" t="s">
        <v>777</v>
      </c>
      <c r="Q504" t="s">
        <v>778</v>
      </c>
      <c r="R504" t="s">
        <v>779</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1029</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785</v>
      </c>
      <c r="H507" t="s">
        <v>800</v>
      </c>
      <c r="I507" t="s">
        <v>800</v>
      </c>
      <c r="J507" t="s">
        <v>800</v>
      </c>
      <c r="K507" t="s">
        <v>800</v>
      </c>
      <c r="L507" t="s">
        <v>380</v>
      </c>
      <c r="M507" t="s">
        <v>380</v>
      </c>
      <c r="N507" t="s">
        <v>380</v>
      </c>
      <c r="O507" t="s">
        <v>380</v>
      </c>
      <c r="P507" t="s">
        <v>772</v>
      </c>
      <c r="Q507" t="s">
        <v>772</v>
      </c>
      <c r="R507" t="s">
        <v>772</v>
      </c>
      <c r="S507" t="s">
        <v>772</v>
      </c>
      <c r="T507" t="s">
        <v>773</v>
      </c>
      <c r="U507" t="s">
        <v>773</v>
      </c>
      <c r="V507" t="s">
        <v>773</v>
      </c>
      <c r="W507" t="s">
        <v>773</v>
      </c>
      <c r="X507" t="s">
        <v>774</v>
      </c>
      <c r="Y507" t="s">
        <v>774</v>
      </c>
      <c r="Z507" t="s">
        <v>774</v>
      </c>
      <c r="AA507" t="s">
        <v>774</v>
      </c>
      <c r="AB507" t="s">
        <v>775</v>
      </c>
      <c r="AC507" t="s">
        <v>775</v>
      </c>
      <c r="AD507" t="s">
        <v>775</v>
      </c>
      <c r="AE507" t="s">
        <v>775</v>
      </c>
      <c r="AF507" t="s">
        <v>776</v>
      </c>
      <c r="AG507" t="s">
        <v>776</v>
      </c>
      <c r="AH507" t="s">
        <v>776</v>
      </c>
      <c r="AI507" t="s">
        <v>776</v>
      </c>
      <c r="AJ507" t="s">
        <v>777</v>
      </c>
      <c r="AK507" t="s">
        <v>777</v>
      </c>
      <c r="AL507" t="s">
        <v>777</v>
      </c>
      <c r="AM507" t="s">
        <v>777</v>
      </c>
      <c r="AN507" t="s">
        <v>778</v>
      </c>
      <c r="AO507" t="s">
        <v>778</v>
      </c>
      <c r="AP507" t="s">
        <v>778</v>
      </c>
      <c r="AQ507" t="s">
        <v>778</v>
      </c>
      <c r="AR507" t="s">
        <v>779</v>
      </c>
      <c r="AS507" t="s">
        <v>779</v>
      </c>
      <c r="AT507" t="s">
        <v>779</v>
      </c>
      <c r="AU507" t="s">
        <v>779</v>
      </c>
      <c r="AV507" s="194"/>
      <c r="AW507" s="194"/>
      <c r="AX507" s="17"/>
      <c r="AY507" s="9"/>
      <c r="AZ507" s="9"/>
      <c r="BA507" s="9"/>
    </row>
    <row r="508" spans="1:53" ht="14.5" outlineLevel="1" x14ac:dyDescent="0.35">
      <c r="A508" s="7"/>
      <c r="B508" s="8"/>
      <c r="C508" s="18"/>
      <c r="D508" s="18"/>
      <c r="E508" s="18"/>
      <c r="F508" s="27"/>
      <c r="G508" s="27" t="s">
        <v>60</v>
      </c>
      <c r="H508" t="s">
        <v>749</v>
      </c>
      <c r="I508" t="s">
        <v>1159</v>
      </c>
      <c r="J508" t="s">
        <v>1160</v>
      </c>
      <c r="K508" t="s">
        <v>751</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783</v>
      </c>
      <c r="J590" t="s">
        <v>380</v>
      </c>
      <c r="K590" t="s">
        <v>772</v>
      </c>
      <c r="L590" t="s">
        <v>773</v>
      </c>
      <c r="M590" t="s">
        <v>774</v>
      </c>
      <c r="N590" t="s">
        <v>775</v>
      </c>
      <c r="O590" t="s">
        <v>776</v>
      </c>
      <c r="P590" t="s">
        <v>777</v>
      </c>
      <c r="Q590" t="s">
        <v>778</v>
      </c>
      <c r="R590" t="s">
        <v>779</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1029</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785</v>
      </c>
      <c r="H593" t="s">
        <v>800</v>
      </c>
      <c r="I593" t="s">
        <v>800</v>
      </c>
      <c r="J593" t="s">
        <v>800</v>
      </c>
      <c r="K593" t="s">
        <v>800</v>
      </c>
      <c r="L593" t="s">
        <v>380</v>
      </c>
      <c r="M593" t="s">
        <v>380</v>
      </c>
      <c r="N593" t="s">
        <v>380</v>
      </c>
      <c r="O593" t="s">
        <v>380</v>
      </c>
      <c r="P593" t="s">
        <v>772</v>
      </c>
      <c r="Q593" t="s">
        <v>772</v>
      </c>
      <c r="R593" t="s">
        <v>772</v>
      </c>
      <c r="S593" t="s">
        <v>772</v>
      </c>
      <c r="T593" t="s">
        <v>773</v>
      </c>
      <c r="U593" t="s">
        <v>773</v>
      </c>
      <c r="V593" t="s">
        <v>773</v>
      </c>
      <c r="W593" t="s">
        <v>773</v>
      </c>
      <c r="X593" t="s">
        <v>774</v>
      </c>
      <c r="Y593" t="s">
        <v>774</v>
      </c>
      <c r="Z593" t="s">
        <v>774</v>
      </c>
      <c r="AA593" t="s">
        <v>774</v>
      </c>
      <c r="AB593" t="s">
        <v>775</v>
      </c>
      <c r="AC593" t="s">
        <v>775</v>
      </c>
      <c r="AD593" t="s">
        <v>775</v>
      </c>
      <c r="AE593" t="s">
        <v>775</v>
      </c>
      <c r="AF593" t="s">
        <v>776</v>
      </c>
      <c r="AG593" t="s">
        <v>776</v>
      </c>
      <c r="AH593" t="s">
        <v>776</v>
      </c>
      <c r="AI593" t="s">
        <v>776</v>
      </c>
      <c r="AJ593" t="s">
        <v>777</v>
      </c>
      <c r="AK593" t="s">
        <v>777</v>
      </c>
      <c r="AL593" t="s">
        <v>777</v>
      </c>
      <c r="AM593" t="s">
        <v>777</v>
      </c>
      <c r="AN593" t="s">
        <v>778</v>
      </c>
      <c r="AO593" t="s">
        <v>778</v>
      </c>
      <c r="AP593" t="s">
        <v>778</v>
      </c>
      <c r="AQ593" t="s">
        <v>778</v>
      </c>
      <c r="AR593" t="s">
        <v>779</v>
      </c>
      <c r="AS593" t="s">
        <v>779</v>
      </c>
      <c r="AT593" t="s">
        <v>779</v>
      </c>
      <c r="AU593" t="s">
        <v>779</v>
      </c>
      <c r="AV593" s="194"/>
      <c r="AW593" s="194"/>
      <c r="AX593" s="17"/>
      <c r="AY593" s="9"/>
      <c r="AZ593" s="9"/>
      <c r="BA593" s="9"/>
    </row>
    <row r="594" spans="1:53" ht="14.5" outlineLevel="1" x14ac:dyDescent="0.35">
      <c r="A594" s="7"/>
      <c r="B594" s="8"/>
      <c r="C594" s="18"/>
      <c r="D594" s="18"/>
      <c r="E594" s="18"/>
      <c r="F594" s="27"/>
      <c r="G594" s="27" t="s">
        <v>786</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861</v>
      </c>
      <c r="P688" s="24" t="s">
        <v>862</v>
      </c>
      <c r="Q688" s="24" t="s">
        <v>863</v>
      </c>
      <c r="R688" s="24" t="s">
        <v>1104</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1233</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1235</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861</v>
      </c>
      <c r="P722" s="24" t="s">
        <v>862</v>
      </c>
      <c r="Q722" s="24" t="s">
        <v>863</v>
      </c>
      <c r="R722" s="24" t="s">
        <v>1104</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800</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772</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773</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774</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775</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776</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777</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778</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779</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1193</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1157</v>
      </c>
      <c r="H746" s="18" t="s">
        <v>1192</v>
      </c>
      <c r="I746" s="18" t="s">
        <v>103</v>
      </c>
      <c r="J746" s="18" t="s">
        <v>104</v>
      </c>
      <c r="K746" s="18" t="s">
        <v>1195</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749</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1159</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1194</v>
      </c>
      <c r="H750" s="201" t="s">
        <v>1160</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1026</v>
      </c>
      <c r="H751" s="201" t="s">
        <v>751</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861</v>
      </c>
      <c r="O766" s="24" t="s">
        <v>862</v>
      </c>
      <c r="P766" s="24" t="s">
        <v>863</v>
      </c>
      <c r="Q766" s="24" t="s">
        <v>1104</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861</v>
      </c>
      <c r="O787" s="24" t="s">
        <v>862</v>
      </c>
      <c r="P787" s="24" t="s">
        <v>863</v>
      </c>
      <c r="Q787" s="24" t="s">
        <v>1104</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981</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982</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985</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962</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861</v>
      </c>
      <c r="P824" s="24" t="s">
        <v>862</v>
      </c>
      <c r="Q824" s="24" t="s">
        <v>863</v>
      </c>
      <c r="R824" s="24" t="s">
        <v>1104</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1183</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1196</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1197</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1198</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1199</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1217</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1219</v>
      </c>
      <c r="I27" s="14"/>
      <c r="J27" s="14"/>
      <c r="K27" s="14"/>
      <c r="L27" s="14"/>
      <c r="M27" s="14" t="s">
        <v>1218</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1200</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1201</v>
      </c>
      <c r="I57" s="811" t="s">
        <v>1202</v>
      </c>
      <c r="J57" s="811" t="s">
        <v>1203</v>
      </c>
      <c r="O57" t="s">
        <v>1204</v>
      </c>
      <c r="P57" t="s">
        <v>1205</v>
      </c>
      <c r="Q57" t="s">
        <v>1194</v>
      </c>
      <c r="R57" t="s">
        <v>1206</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1213</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1208</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1214</v>
      </c>
      <c r="P60" t="s">
        <v>1160</v>
      </c>
      <c r="Q60" t="s">
        <v>1215</v>
      </c>
      <c r="R60" t="s">
        <v>1216</v>
      </c>
      <c r="S60" t="s">
        <v>75</v>
      </c>
      <c r="T60" t="s">
        <v>1207</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1209</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1210</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1211</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1212</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62" workbookViewId="0">
      <selection activeCell="G90" sqref="G9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907</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1232</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861</v>
      </c>
      <c r="N20" s="26" t="s">
        <v>862</v>
      </c>
      <c r="O20" s="26" t="s">
        <v>863</v>
      </c>
      <c r="P20" s="26" t="s">
        <v>1104</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916</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1035</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914</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915</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908</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800</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772</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773</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774</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775</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776</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777</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778</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779</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911</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909</v>
      </c>
      <c r="H69" s="18"/>
      <c r="I69" s="18"/>
      <c r="J69" s="24" t="s">
        <v>734</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910</v>
      </c>
      <c r="L70" s="24" t="s">
        <v>910</v>
      </c>
      <c r="M70" s="24" t="s">
        <v>910</v>
      </c>
      <c r="N70" s="24" t="s">
        <v>910</v>
      </c>
      <c r="O70" s="24" t="s">
        <v>910</v>
      </c>
      <c r="P70" s="24" t="s">
        <v>910</v>
      </c>
      <c r="Q70" s="24" t="s">
        <v>910</v>
      </c>
      <c r="R70" s="24" t="s">
        <v>910</v>
      </c>
      <c r="S70" s="24" t="s">
        <v>910</v>
      </c>
      <c r="T70" s="24" t="s">
        <v>910</v>
      </c>
      <c r="U70" s="24"/>
      <c r="V70" s="23"/>
      <c r="W70" s="17"/>
      <c r="X70" s="9"/>
    </row>
    <row r="71" spans="1:24" outlineLevel="1" x14ac:dyDescent="0.35">
      <c r="A71" s="170"/>
      <c r="B71" s="8"/>
      <c r="C71" s="18"/>
      <c r="D71" s="18"/>
      <c r="E71" s="18"/>
      <c r="F71" s="27"/>
      <c r="G71" s="633" t="str">
        <f t="shared" ref="G71:G88" si="0">G21</f>
        <v>b</v>
      </c>
      <c r="H71" s="244">
        <v>1</v>
      </c>
      <c r="J71" s="14" t="s">
        <v>800</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772</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773</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774</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775</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776</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777</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778</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779</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1231</v>
      </c>
      <c r="H90" s="18"/>
      <c r="I90" s="18"/>
      <c r="J90" s="24"/>
      <c r="K90" s="24" t="s">
        <v>357</v>
      </c>
      <c r="L90" s="24" t="s">
        <v>358</v>
      </c>
      <c r="M90" s="24" t="s">
        <v>360</v>
      </c>
      <c r="N90" s="24" t="s">
        <v>361</v>
      </c>
      <c r="O90" s="24" t="s">
        <v>362</v>
      </c>
      <c r="P90" s="24" t="s">
        <v>364</v>
      </c>
      <c r="Q90" s="24" t="s">
        <v>864</v>
      </c>
      <c r="R90" s="24" t="s">
        <v>865</v>
      </c>
      <c r="S90" s="24" t="s">
        <v>1105</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0.65*K105+0.35*K97</f>
        <v>0</v>
      </c>
      <c r="L98" s="235">
        <f>0.65*L105+0.35*L97</f>
        <v>0.5</v>
      </c>
      <c r="M98" s="235">
        <f>0.65*M105+0.35*M97</f>
        <v>0.75</v>
      </c>
      <c r="N98" s="235">
        <f>0.65*N105+0.35*N97</f>
        <v>1</v>
      </c>
      <c r="O98" s="235">
        <f>0.65*O105+0.35*O97</f>
        <v>1</v>
      </c>
      <c r="P98" s="235">
        <f>0.65*P105+0.35*P97</f>
        <v>1</v>
      </c>
      <c r="Q98" s="235">
        <f>0.65*Q105+0.35*Q97</f>
        <v>1</v>
      </c>
      <c r="R98" s="235">
        <f>0.65*R105+0.35*R97</f>
        <v>1</v>
      </c>
      <c r="S98" s="235">
        <f>0.65*S105+0.35*S97</f>
        <v>1</v>
      </c>
      <c r="T98" s="90"/>
      <c r="U98" s="90"/>
      <c r="V98" s="31"/>
      <c r="W98" s="17"/>
      <c r="X98" s="9"/>
    </row>
    <row r="99" spans="1:24" outlineLevel="1" x14ac:dyDescent="0.35">
      <c r="A99" s="170"/>
      <c r="B99" s="8"/>
      <c r="C99" s="18"/>
      <c r="D99" s="18"/>
      <c r="E99" s="18"/>
      <c r="F99" s="27"/>
      <c r="G99" s="92"/>
      <c r="H99" s="92"/>
      <c r="I99" s="633" t="str">
        <f t="shared" ref="I99:I108" si="3">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3"/>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3"/>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3"/>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3"/>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3"/>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3"/>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3"/>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3"/>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3"/>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905</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734</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4">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4"/>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4"/>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4"/>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4"/>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4"/>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4"/>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5">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6">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6"/>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6"/>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6"/>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6"/>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6"/>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6"/>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6"/>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6"/>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6"/>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913</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912</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730</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917</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7">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7"/>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7"/>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7"/>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7"/>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7"/>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7"/>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7"/>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8">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8"/>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8"/>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8"/>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8"/>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8"/>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8"/>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8"/>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8"/>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8"/>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906</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904</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1238</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9">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9"/>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9"/>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9"/>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9"/>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9"/>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9"/>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9"/>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0">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0"/>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0"/>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0"/>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0"/>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0"/>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0"/>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0"/>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0"/>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0"/>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1239</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800</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772</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773</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774</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775</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776</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777</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778</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779</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1043</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1044</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1045</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1046</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1047</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1048</v>
      </c>
      <c r="K31" s="24" t="s">
        <v>1049</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1050</v>
      </c>
      <c r="H34" s="38"/>
      <c r="I34" s="717" t="s">
        <v>1051</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1052</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1053</v>
      </c>
      <c r="H36" s="38"/>
      <c r="I36" s="717" t="s">
        <v>1054</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1055</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1056</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1057</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1058</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1059</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1060</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1061</v>
      </c>
      <c r="J52" s="577" t="s">
        <v>1062</v>
      </c>
      <c r="K52" s="101" t="s">
        <v>1063</v>
      </c>
      <c r="L52" s="24"/>
      <c r="M52" s="18" t="s">
        <v>1064</v>
      </c>
      <c r="N52" s="18"/>
      <c r="O52" s="24"/>
      <c r="P52" s="23" t="s">
        <v>1065</v>
      </c>
      <c r="Q52" s="24"/>
      <c r="R52" s="18" t="s">
        <v>1066</v>
      </c>
      <c r="S52" s="24"/>
      <c r="T52" s="806" t="s">
        <v>1181</v>
      </c>
      <c r="U52" s="23"/>
      <c r="V52" s="23"/>
      <c r="W52" s="17"/>
      <c r="X52" s="9"/>
    </row>
    <row r="53" spans="1:24" ht="13" customHeight="1" x14ac:dyDescent="0.35">
      <c r="A53" s="7"/>
      <c r="B53" s="8"/>
      <c r="C53" s="18"/>
      <c r="D53" s="18"/>
      <c r="E53" s="18"/>
      <c r="F53" s="18"/>
      <c r="G53" s="18"/>
      <c r="H53" s="18"/>
      <c r="I53" s="24" t="s">
        <v>1067</v>
      </c>
      <c r="J53" s="24" t="s">
        <v>1068</v>
      </c>
      <c r="K53" s="24" t="s">
        <v>1069</v>
      </c>
      <c r="L53" s="24"/>
      <c r="M53" s="18" t="s">
        <v>1070</v>
      </c>
      <c r="N53" s="18" t="s">
        <v>1071</v>
      </c>
      <c r="O53" s="24"/>
      <c r="P53" s="23" t="s">
        <v>1072</v>
      </c>
      <c r="Q53" s="24"/>
      <c r="R53" s="18" t="s">
        <v>1073</v>
      </c>
      <c r="S53" s="24"/>
      <c r="T53" s="806" t="s">
        <v>1182</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1074</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1075</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1076</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1077</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1078</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1079</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1080</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1081</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1082</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1083</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1084</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861</v>
      </c>
      <c r="O170" s="24" t="s">
        <v>862</v>
      </c>
      <c r="P170" s="24" t="s">
        <v>863</v>
      </c>
      <c r="Q170" s="24" t="s">
        <v>1104</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1085</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1086</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1087</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1088</v>
      </c>
      <c r="J188" s="24" t="s">
        <v>1089</v>
      </c>
      <c r="K188" s="24" t="s">
        <v>1090</v>
      </c>
      <c r="L188" s="24" t="s">
        <v>1091</v>
      </c>
      <c r="M188" s="24" t="s">
        <v>1092</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1093</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1094</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1095</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1096</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1097</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1033</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800</v>
      </c>
      <c r="G20" s="479" t="s">
        <v>745</v>
      </c>
      <c r="H20" s="479" t="s">
        <v>737</v>
      </c>
      <c r="I20" s="479" t="s">
        <v>738</v>
      </c>
      <c r="J20" s="479" t="s">
        <v>739</v>
      </c>
      <c r="K20" s="479" t="s">
        <v>740</v>
      </c>
      <c r="L20" s="479" t="s">
        <v>741</v>
      </c>
      <c r="M20" s="479" t="s">
        <v>742</v>
      </c>
      <c r="N20" s="479" t="s">
        <v>743</v>
      </c>
      <c r="O20" s="479" t="s">
        <v>744</v>
      </c>
      <c r="P20" s="23"/>
      <c r="Q20" s="23"/>
      <c r="R20" s="23"/>
      <c r="S20" s="23"/>
      <c r="T20" s="23" t="s">
        <v>90</v>
      </c>
      <c r="U20" s="23" t="s">
        <v>800</v>
      </c>
      <c r="V20" s="23" t="s">
        <v>745</v>
      </c>
      <c r="W20" s="23" t="s">
        <v>737</v>
      </c>
      <c r="X20" s="23" t="s">
        <v>738</v>
      </c>
      <c r="Y20" s="23" t="s">
        <v>739</v>
      </c>
      <c r="Z20" s="23" t="s">
        <v>740</v>
      </c>
      <c r="AA20" s="23" t="s">
        <v>741</v>
      </c>
      <c r="AB20" s="23" t="s">
        <v>742</v>
      </c>
      <c r="AC20" s="23" t="s">
        <v>743</v>
      </c>
      <c r="AD20" s="23" t="s">
        <v>744</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990</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991</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989</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800</v>
      </c>
      <c r="H46" s="479" t="s">
        <v>745</v>
      </c>
      <c r="I46" s="479" t="s">
        <v>737</v>
      </c>
      <c r="J46" s="479" t="s">
        <v>738</v>
      </c>
      <c r="K46" s="479" t="s">
        <v>739</v>
      </c>
      <c r="L46" s="479" t="s">
        <v>740</v>
      </c>
      <c r="M46" s="479" t="s">
        <v>741</v>
      </c>
      <c r="N46" s="479" t="s">
        <v>742</v>
      </c>
      <c r="O46" s="479" t="s">
        <v>743</v>
      </c>
      <c r="P46" s="479" t="s">
        <v>744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1034</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1034</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1034</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751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1034</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749</v>
      </c>
      <c r="H95" s="828"/>
      <c r="I95" s="828"/>
      <c r="J95" s="828"/>
      <c r="K95" s="828" t="s">
        <v>750</v>
      </c>
      <c r="L95" s="828"/>
      <c r="M95" s="828" t="s">
        <v>751</v>
      </c>
      <c r="N95" s="828"/>
      <c r="O95" s="18"/>
      <c r="P95" s="23"/>
      <c r="Q95" s="23"/>
      <c r="R95" s="23"/>
      <c r="S95" s="23"/>
      <c r="T95" s="23"/>
      <c r="U95" s="18" t="s">
        <v>1033</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800</v>
      </c>
      <c r="G97" s="479" t="s">
        <v>745</v>
      </c>
      <c r="H97" s="479" t="s">
        <v>737</v>
      </c>
      <c r="I97" s="479" t="s">
        <v>738</v>
      </c>
      <c r="J97" s="479" t="s">
        <v>739</v>
      </c>
      <c r="K97" s="479" t="s">
        <v>740</v>
      </c>
      <c r="L97" s="479" t="s">
        <v>741</v>
      </c>
      <c r="M97" s="479" t="s">
        <v>742</v>
      </c>
      <c r="N97" s="479" t="s">
        <v>743</v>
      </c>
      <c r="O97" s="479" t="s">
        <v>744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752</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766</v>
      </c>
      <c r="R98" s="3"/>
      <c r="S98" s="3"/>
      <c r="T98" s="3" t="s">
        <v>752</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753</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753</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754</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754</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755</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755</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756</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932</v>
      </c>
      <c r="R102" s="156"/>
      <c r="S102" s="600"/>
      <c r="T102" s="600" t="s">
        <v>756</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757</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931</v>
      </c>
      <c r="R103" s="156"/>
      <c r="S103" s="156"/>
      <c r="T103" s="156" t="s">
        <v>757</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758</v>
      </c>
      <c r="F104" s="480">
        <v>43678</v>
      </c>
      <c r="G104" s="480">
        <v>43678</v>
      </c>
      <c r="H104" s="480">
        <v>43678</v>
      </c>
      <c r="I104" s="480">
        <v>43678</v>
      </c>
      <c r="J104" s="480">
        <v>43678</v>
      </c>
      <c r="K104" s="480">
        <v>43678</v>
      </c>
      <c r="L104" s="480">
        <v>43678</v>
      </c>
      <c r="M104" s="480">
        <v>43678</v>
      </c>
      <c r="N104" s="480">
        <v>43678</v>
      </c>
      <c r="O104" s="480">
        <v>43678</v>
      </c>
      <c r="R104" s="156"/>
      <c r="S104" s="156"/>
      <c r="T104" s="156" t="s">
        <v>758</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759</v>
      </c>
      <c r="F105" s="480">
        <v>43709</v>
      </c>
      <c r="G105" s="480">
        <v>43709</v>
      </c>
      <c r="H105" s="480">
        <v>43709</v>
      </c>
      <c r="I105" s="480">
        <v>43709</v>
      </c>
      <c r="J105" s="480">
        <v>43678</v>
      </c>
      <c r="K105" s="480">
        <v>43678</v>
      </c>
      <c r="L105" s="480">
        <v>43678</v>
      </c>
      <c r="M105" s="480">
        <v>43709</v>
      </c>
      <c r="N105" s="480">
        <v>43709</v>
      </c>
      <c r="O105" s="480">
        <v>43709</v>
      </c>
      <c r="R105" s="156"/>
      <c r="S105" s="156"/>
      <c r="T105" s="156" t="s">
        <v>759</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760</v>
      </c>
      <c r="F106" s="606">
        <v>43753</v>
      </c>
      <c r="G106" s="606">
        <v>43753</v>
      </c>
      <c r="H106" s="606">
        <v>43753</v>
      </c>
      <c r="I106" s="606">
        <v>43753</v>
      </c>
      <c r="J106" s="606">
        <v>43753</v>
      </c>
      <c r="K106" s="606">
        <v>43753</v>
      </c>
      <c r="L106" s="606">
        <v>43753</v>
      </c>
      <c r="M106" s="606">
        <v>43753</v>
      </c>
      <c r="N106" s="606">
        <v>43753</v>
      </c>
      <c r="O106" s="606">
        <v>43753</v>
      </c>
      <c r="R106" s="156"/>
      <c r="S106" s="156"/>
      <c r="T106" s="156" t="s">
        <v>760</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761</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764</v>
      </c>
      <c r="R107" s="156"/>
      <c r="S107" s="156"/>
      <c r="T107" s="156" t="s">
        <v>761</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765</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762</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767</v>
      </c>
      <c r="R109" s="3"/>
      <c r="S109" s="3"/>
      <c r="T109" s="3" t="s">
        <v>762</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763</v>
      </c>
      <c r="F110" s="480">
        <v>43862</v>
      </c>
      <c r="G110" s="480">
        <v>43862</v>
      </c>
      <c r="H110" s="480">
        <v>43862</v>
      </c>
      <c r="I110" s="480">
        <v>43862</v>
      </c>
      <c r="J110" s="480">
        <v>43862</v>
      </c>
      <c r="K110" s="480">
        <v>43862</v>
      </c>
      <c r="L110" s="480">
        <v>43862</v>
      </c>
      <c r="M110" s="480">
        <v>43862</v>
      </c>
      <c r="N110" s="480">
        <v>43862</v>
      </c>
      <c r="O110" s="480">
        <v>43862</v>
      </c>
      <c r="R110" s="3"/>
      <c r="S110" s="3"/>
      <c r="T110" s="3" t="s">
        <v>763</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768</v>
      </c>
      <c r="F111" s="480">
        <v>43891</v>
      </c>
      <c r="G111" s="480">
        <v>43891</v>
      </c>
      <c r="H111" s="480">
        <v>43891</v>
      </c>
      <c r="I111" s="480">
        <v>43891</v>
      </c>
      <c r="J111" s="480">
        <v>43891</v>
      </c>
      <c r="K111" s="480">
        <v>43891</v>
      </c>
      <c r="L111" s="480">
        <v>43891</v>
      </c>
      <c r="M111" s="480">
        <v>43891</v>
      </c>
      <c r="N111" s="480">
        <v>43891</v>
      </c>
      <c r="O111" s="480">
        <v>43891</v>
      </c>
      <c r="R111" s="3"/>
      <c r="S111" s="3"/>
      <c r="T111" s="3" t="s">
        <v>768</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1016</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1041</v>
      </c>
      <c r="R112" s="3"/>
      <c r="S112" s="3"/>
      <c r="T112" s="3" t="s">
        <v>1016</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977</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1156</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1155</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978</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806</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1168</v>
      </c>
      <c r="I55" s="92"/>
      <c r="J55" s="90"/>
      <c r="K55" s="221" t="s">
        <v>987</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986</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988</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1169</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800</v>
      </c>
      <c r="K75" s="24" t="s">
        <v>380</v>
      </c>
      <c r="L75" s="24" t="s">
        <v>772</v>
      </c>
      <c r="M75" s="24" t="s">
        <v>773</v>
      </c>
      <c r="N75" s="24" t="s">
        <v>774</v>
      </c>
      <c r="O75" s="24" t="s">
        <v>775</v>
      </c>
      <c r="P75" s="24" t="s">
        <v>776</v>
      </c>
      <c r="Q75" s="24" t="s">
        <v>777</v>
      </c>
      <c r="R75" s="24" t="s">
        <v>778</v>
      </c>
      <c r="S75" s="24" t="s">
        <v>779</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798</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1124</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866</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799</v>
      </c>
      <c r="H81" s="93"/>
      <c r="I81" s="93"/>
      <c r="J81" s="100">
        <v>4.0000000000000001E-3</v>
      </c>
      <c r="K81" s="93" t="s">
        <v>992</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1098</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1099</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864</v>
      </c>
      <c r="Q98" s="24" t="s">
        <v>865</v>
      </c>
      <c r="R98" s="24" t="s">
        <v>1105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1100</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944</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945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947</v>
      </c>
      <c r="K117" s="101"/>
      <c r="L117" s="101"/>
      <c r="M117" s="101"/>
      <c r="N117" s="101"/>
      <c r="O117" s="101"/>
      <c r="P117" s="101"/>
      <c r="Q117" s="101"/>
      <c r="R117" s="101"/>
      <c r="S117" s="24"/>
      <c r="T117" s="101" t="s">
        <v>1109</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864</v>
      </c>
      <c r="Q118" s="24" t="s">
        <v>865</v>
      </c>
      <c r="R118" s="24" t="s">
        <v>1105</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800</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772</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773</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774</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775</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776</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777</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778</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779</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1036</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1036</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1036</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1036</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864</v>
      </c>
      <c r="T163" s="128" t="s">
        <v>865</v>
      </c>
      <c r="U163" s="128" t="s">
        <v>1105</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946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948</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1229</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1135</v>
      </c>
      <c r="M182" s="119" t="s">
        <v>1137</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1136</v>
      </c>
      <c r="M183" s="119" t="s">
        <v>1137</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1138</v>
      </c>
      <c r="L184" s="119" t="s">
        <v>75</v>
      </c>
      <c r="M184" s="119" t="s">
        <v>1137</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1138</v>
      </c>
      <c r="L185" s="119" t="s">
        <v>76</v>
      </c>
      <c r="M185" s="119" t="s">
        <v>1137</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1138</v>
      </c>
      <c r="L186" s="119" t="s">
        <v>77</v>
      </c>
      <c r="M186" s="119" t="s">
        <v>1137</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1138</v>
      </c>
      <c r="L187" s="119" t="s">
        <v>148</v>
      </c>
      <c r="M187" s="119" t="s">
        <v>1137</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1137</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1137</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1137</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1137</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1234</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1235</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861</v>
      </c>
      <c r="P205" s="24" t="s">
        <v>862</v>
      </c>
      <c r="Q205" s="24" t="s">
        <v>863</v>
      </c>
      <c r="R205" s="24" t="s">
        <v>1104</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800</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772</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773</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774</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775</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776</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777</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778</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779</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1177</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1014</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734</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864</v>
      </c>
      <c r="R231" s="24" t="s">
        <v>865</v>
      </c>
      <c r="S231" s="24" t="s">
        <v>1105</v>
      </c>
      <c r="T231" s="24"/>
      <c r="U231" s="24"/>
      <c r="V231" s="24" t="s">
        <v>357</v>
      </c>
      <c r="W231" s="24" t="s">
        <v>358</v>
      </c>
      <c r="X231" s="24" t="s">
        <v>360</v>
      </c>
      <c r="Y231" s="24" t="s">
        <v>361</v>
      </c>
      <c r="Z231" s="24" t="s">
        <v>362</v>
      </c>
      <c r="AA231" s="24" t="s">
        <v>364</v>
      </c>
      <c r="AB231" s="24" t="s">
        <v>864</v>
      </c>
      <c r="AC231" s="24" t="s">
        <v>865</v>
      </c>
      <c r="AD231" s="24" t="s">
        <v>1105</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800</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772</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773</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774</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775</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776</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777</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778</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779</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1177</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1014</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1220</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864</v>
      </c>
      <c r="R345" s="24" t="s">
        <v>865</v>
      </c>
      <c r="S345" s="24" t="s">
        <v>1105</v>
      </c>
      <c r="T345" s="24"/>
      <c r="U345" s="24"/>
      <c r="V345" s="24" t="s">
        <v>357</v>
      </c>
      <c r="W345" s="24" t="s">
        <v>358</v>
      </c>
      <c r="X345" s="24" t="s">
        <v>360</v>
      </c>
      <c r="Y345" s="24" t="s">
        <v>361</v>
      </c>
      <c r="Z345" s="24" t="s">
        <v>362</v>
      </c>
      <c r="AA345" s="24" t="s">
        <v>364</v>
      </c>
      <c r="AB345" s="24" t="s">
        <v>864</v>
      </c>
      <c r="AC345" s="24" t="s">
        <v>865</v>
      </c>
      <c r="AD345" s="24" t="s">
        <v>1105</v>
      </c>
      <c r="AE345" s="24" t="s">
        <v>362</v>
      </c>
      <c r="AF345" s="24" t="s">
        <v>362</v>
      </c>
      <c r="AG345" s="17"/>
      <c r="AH345" s="9"/>
      <c r="AJ345" s="25" t="s">
        <v>1221</v>
      </c>
      <c r="AK345" s="24" t="s">
        <v>1222</v>
      </c>
      <c r="AL345" s="24" t="s">
        <v>1223</v>
      </c>
      <c r="AM345" s="24" t="s">
        <v>1224</v>
      </c>
      <c r="AN345" s="24" t="s">
        <v>1225</v>
      </c>
      <c r="AO345" s="24" t="s">
        <v>1226</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800</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772</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773</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774</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775</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776</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777</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778</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779</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811</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1119</v>
      </c>
      <c r="K489" s="577"/>
      <c r="L489" s="101"/>
      <c r="M489" s="101"/>
      <c r="N489" s="101"/>
      <c r="O489" s="577"/>
      <c r="P489" s="101"/>
      <c r="Q489" s="101"/>
      <c r="R489" s="101"/>
      <c r="S489" s="101"/>
      <c r="T489" s="23"/>
      <c r="U489" s="134" t="s">
        <v>787</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808</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867</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807</v>
      </c>
      <c r="K515" s="18"/>
      <c r="L515" s="23"/>
      <c r="M515" s="23"/>
      <c r="N515" s="23"/>
      <c r="O515" s="23"/>
      <c r="P515" s="23"/>
      <c r="Q515" s="23"/>
      <c r="R515" s="23"/>
      <c r="S515" s="23"/>
      <c r="T515" s="24" t="s">
        <v>183</v>
      </c>
      <c r="U515" s="23"/>
      <c r="V515" s="23" t="s">
        <v>810</v>
      </c>
      <c r="W515" s="23"/>
      <c r="X515" s="24" t="s">
        <v>184</v>
      </c>
      <c r="Y515" s="24"/>
      <c r="Z515" s="25"/>
      <c r="AA515" s="25"/>
      <c r="AB515" s="25"/>
      <c r="AC515" s="563" t="s">
        <v>790</v>
      </c>
      <c r="AD515" s="563" t="s">
        <v>868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790</v>
      </c>
      <c r="I516" s="564" t="s">
        <v>152</v>
      </c>
      <c r="J516" s="564" t="s">
        <v>366</v>
      </c>
      <c r="K516" s="564" t="s">
        <v>56</v>
      </c>
      <c r="L516" s="564" t="s">
        <v>57</v>
      </c>
      <c r="M516" s="564" t="s">
        <v>58</v>
      </c>
      <c r="N516" s="564" t="s">
        <v>59</v>
      </c>
      <c r="O516" s="564" t="s">
        <v>861</v>
      </c>
      <c r="P516" s="564" t="s">
        <v>862</v>
      </c>
      <c r="Q516" s="564" t="s">
        <v>863</v>
      </c>
      <c r="R516" s="564" t="s">
        <v>1104</v>
      </c>
      <c r="S516" s="563"/>
      <c r="T516" s="563" t="s">
        <v>185</v>
      </c>
      <c r="U516" s="563"/>
      <c r="V516" s="563" t="s">
        <v>809</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800</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772</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773</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774</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775</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776</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777</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778</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779</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993</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996</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994</v>
      </c>
      <c r="J633" s="88"/>
      <c r="K633" s="88"/>
      <c r="L633" s="88" t="s">
        <v>1015</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995</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815</v>
      </c>
      <c r="O647" s="143"/>
      <c r="P647" s="47" t="s">
        <v>812</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814</v>
      </c>
      <c r="O648" s="18"/>
      <c r="P648" s="47" t="s">
        <v>813</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788</v>
      </c>
      <c r="O649" s="24"/>
      <c r="P649" s="24" t="s">
        <v>789</v>
      </c>
      <c r="Q649" s="23"/>
      <c r="R649" s="24"/>
      <c r="S649" s="101" t="s">
        <v>190</v>
      </c>
      <c r="T649" s="101"/>
      <c r="U649" s="24"/>
      <c r="V649" s="25" t="s">
        <v>184</v>
      </c>
      <c r="W649" s="25"/>
      <c r="X649" s="25"/>
      <c r="Y649" s="25"/>
      <c r="Z649" s="25"/>
      <c r="AA649" s="25"/>
      <c r="AB649" s="25"/>
      <c r="AC649" s="243" t="s">
        <v>867</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785</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790</v>
      </c>
      <c r="AD650" s="25" t="s">
        <v>868</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800</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772</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773</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774</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775</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776</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777</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778</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779</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861</v>
      </c>
      <c r="S772" s="105" t="s">
        <v>862</v>
      </c>
      <c r="T772" s="105" t="s">
        <v>863</v>
      </c>
      <c r="U772" s="105" t="s">
        <v>1104</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800</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772</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773</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774</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775</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776</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777</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778</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779</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872</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861</v>
      </c>
      <c r="Q917" s="24" t="s">
        <v>862</v>
      </c>
      <c r="R917" s="24" t="s">
        <v>863</v>
      </c>
      <c r="S917" s="24" t="s">
        <v>1104</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800</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772</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773</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774</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775</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776</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777</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778</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779</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727</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731</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918</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729</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728</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890</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726</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891</v>
      </c>
      <c r="H1046" s="87"/>
      <c r="I1046" s="87"/>
      <c r="J1046" s="87"/>
      <c r="K1046" s="87"/>
      <c r="L1046" s="230">
        <v>6.5</v>
      </c>
      <c r="M1046" s="87" t="s">
        <v>732</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977</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1156</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978</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1120</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1168</v>
      </c>
      <c r="I54" s="92"/>
      <c r="J54" s="90"/>
      <c r="K54" s="221" t="s">
        <v>987</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986</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988</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1170</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800</v>
      </c>
      <c r="K74" s="24" t="s">
        <v>380</v>
      </c>
      <c r="L74" s="24" t="s">
        <v>772</v>
      </c>
      <c r="M74" s="24" t="s">
        <v>773</v>
      </c>
      <c r="N74" s="24" t="s">
        <v>774</v>
      </c>
      <c r="O74" s="24" t="s">
        <v>775</v>
      </c>
      <c r="P74" s="24" t="s">
        <v>776</v>
      </c>
      <c r="Q74" s="24" t="s">
        <v>777</v>
      </c>
      <c r="R74" s="24" t="s">
        <v>778</v>
      </c>
      <c r="S74" s="24" t="s">
        <v>779</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798</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866</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799</v>
      </c>
      <c r="H80" s="93"/>
      <c r="I80" s="93"/>
      <c r="J80" s="100">
        <v>4.0000000000000001E-3</v>
      </c>
      <c r="K80" s="93" t="s">
        <v>992</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1098</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1099</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864</v>
      </c>
      <c r="Q97" s="24" t="s">
        <v>865</v>
      </c>
      <c r="R97" s="24" t="s">
        <v>1105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1100</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944</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945</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947</v>
      </c>
      <c r="K116" s="101"/>
      <c r="L116" s="101"/>
      <c r="M116" s="101"/>
      <c r="N116" s="101"/>
      <c r="O116" s="101"/>
      <c r="P116" s="101"/>
      <c r="Q116" s="101"/>
      <c r="R116" s="101"/>
      <c r="S116" s="24"/>
      <c r="T116" s="101" t="s">
        <v>1109</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864</v>
      </c>
      <c r="Q117" s="24" t="s">
        <v>865</v>
      </c>
      <c r="R117" s="24" t="s">
        <v>1105</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800</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772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773</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774</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775</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776</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777</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778</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779</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1036</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1036</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1036</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1036</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864</v>
      </c>
      <c r="T162" s="128" t="s">
        <v>865</v>
      </c>
      <c r="U162" s="128" t="s">
        <v>1105</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946</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948</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1229</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1102</v>
      </c>
      <c r="I181" s="119" t="s">
        <v>1102</v>
      </c>
      <c r="J181" s="119" t="s">
        <v>1102</v>
      </c>
      <c r="K181" s="119" t="s">
        <v>1102</v>
      </c>
      <c r="L181" s="119" t="s">
        <v>1102</v>
      </c>
      <c r="M181" s="119" t="s">
        <v>1046</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1234</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1235</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861</v>
      </c>
      <c r="P195" s="24" t="s">
        <v>862</v>
      </c>
      <c r="Q195" s="24" t="s">
        <v>863</v>
      </c>
      <c r="R195" s="24" t="s">
        <v>1104</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800</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772</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773</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774</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775</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776</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777</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778</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779</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1014</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734</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864</v>
      </c>
      <c r="R221" s="24" t="s">
        <v>865</v>
      </c>
      <c r="S221" s="24" t="s">
        <v>1105</v>
      </c>
      <c r="T221" s="24"/>
      <c r="U221" s="24"/>
      <c r="V221" s="24" t="s">
        <v>357</v>
      </c>
      <c r="W221" s="24" t="s">
        <v>358</v>
      </c>
      <c r="X221" s="24" t="s">
        <v>360</v>
      </c>
      <c r="Y221" s="24" t="s">
        <v>361</v>
      </c>
      <c r="Z221" s="24" t="s">
        <v>362</v>
      </c>
      <c r="AA221" s="24" t="s">
        <v>364</v>
      </c>
      <c r="AB221" s="24" t="s">
        <v>864</v>
      </c>
      <c r="AC221" s="24" t="s">
        <v>865</v>
      </c>
      <c r="AD221" s="24" t="s">
        <v>1105</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800</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772</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773</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774</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775</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776</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777</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778</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779</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1014</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864</v>
      </c>
      <c r="R335" s="24" t="s">
        <v>865</v>
      </c>
      <c r="S335" s="24" t="s">
        <v>1105</v>
      </c>
      <c r="T335" s="24"/>
      <c r="U335" s="24"/>
      <c r="V335" s="24" t="s">
        <v>357</v>
      </c>
      <c r="W335" s="24" t="s">
        <v>358</v>
      </c>
      <c r="X335" s="24" t="s">
        <v>360</v>
      </c>
      <c r="Y335" s="24" t="s">
        <v>361</v>
      </c>
      <c r="Z335" s="24" t="s">
        <v>362</v>
      </c>
      <c r="AA335" s="24" t="s">
        <v>364</v>
      </c>
      <c r="AB335" s="24" t="s">
        <v>864</v>
      </c>
      <c r="AC335" s="24" t="s">
        <v>865</v>
      </c>
      <c r="AD335" s="24" t="s">
        <v>1105</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800</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772</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773</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774</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775</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776</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777</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778</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779</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811</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1119</v>
      </c>
      <c r="K479" s="577"/>
      <c r="L479" s="101"/>
      <c r="M479" s="101"/>
      <c r="N479" s="101"/>
      <c r="O479" s="577"/>
      <c r="P479" s="101"/>
      <c r="Q479" s="101"/>
      <c r="R479" s="101"/>
      <c r="S479" s="101"/>
      <c r="T479" s="23"/>
      <c r="U479" s="134" t="s">
        <v>787</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808</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867</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807</v>
      </c>
      <c r="K505" s="18"/>
      <c r="L505" s="23"/>
      <c r="M505" s="23"/>
      <c r="N505" s="23"/>
      <c r="O505" s="23"/>
      <c r="P505" s="23"/>
      <c r="Q505" s="23"/>
      <c r="R505" s="23"/>
      <c r="S505" s="23"/>
      <c r="T505" s="24" t="s">
        <v>183</v>
      </c>
      <c r="U505" s="23"/>
      <c r="V505" s="23" t="s">
        <v>810</v>
      </c>
      <c r="W505" s="23"/>
      <c r="X505" s="24" t="s">
        <v>184</v>
      </c>
      <c r="Y505" s="24"/>
      <c r="Z505" s="25"/>
      <c r="AA505" s="25"/>
      <c r="AB505" s="25"/>
      <c r="AC505" s="563" t="s">
        <v>790</v>
      </c>
      <c r="AD505" s="563" t="s">
        <v>868</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790</v>
      </c>
      <c r="I506" s="564" t="s">
        <v>152</v>
      </c>
      <c r="J506" s="564" t="s">
        <v>366</v>
      </c>
      <c r="K506" s="564" t="s">
        <v>56</v>
      </c>
      <c r="L506" s="564" t="s">
        <v>57</v>
      </c>
      <c r="M506" s="564" t="s">
        <v>58</v>
      </c>
      <c r="N506" s="564" t="s">
        <v>59</v>
      </c>
      <c r="O506" s="564" t="s">
        <v>861</v>
      </c>
      <c r="P506" s="564" t="s">
        <v>862</v>
      </c>
      <c r="Q506" s="564" t="s">
        <v>863</v>
      </c>
      <c r="R506" s="564" t="s">
        <v>1104</v>
      </c>
      <c r="S506" s="563"/>
      <c r="T506" s="563" t="s">
        <v>185</v>
      </c>
      <c r="U506" s="563"/>
      <c r="V506" s="563" t="s">
        <v>809</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800</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772</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773</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774</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775</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776</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777</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778</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779</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993</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996</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994</v>
      </c>
      <c r="J623" s="88"/>
      <c r="K623" s="88"/>
      <c r="L623" s="88" t="s">
        <v>1015</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995</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815</v>
      </c>
      <c r="O637" s="143"/>
      <c r="P637" s="47" t="s">
        <v>812</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814</v>
      </c>
      <c r="O638" s="18"/>
      <c r="P638" s="47" t="s">
        <v>813</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788</v>
      </c>
      <c r="O639" s="24"/>
      <c r="P639" s="24" t="s">
        <v>789</v>
      </c>
      <c r="Q639" s="23"/>
      <c r="R639" s="24"/>
      <c r="S639" s="101" t="s">
        <v>190</v>
      </c>
      <c r="T639" s="101"/>
      <c r="U639" s="24"/>
      <c r="V639" s="25" t="s">
        <v>184</v>
      </c>
      <c r="W639" s="25"/>
      <c r="X639" s="25"/>
      <c r="Y639" s="25"/>
      <c r="Z639" s="25"/>
      <c r="AA639" s="25"/>
      <c r="AB639" s="25"/>
      <c r="AC639" s="243" t="s">
        <v>867</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785</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790</v>
      </c>
      <c r="AD640" s="25" t="s">
        <v>868</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800</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772</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773</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774</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775</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776</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777</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778</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779</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861</v>
      </c>
      <c r="S762" s="105" t="s">
        <v>862</v>
      </c>
      <c r="T762" s="105" t="s">
        <v>863</v>
      </c>
      <c r="U762" s="105" t="s">
        <v>1104</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800</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772</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773</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774</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775</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776</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777</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778</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779</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872</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861</v>
      </c>
      <c r="Q907" s="24" t="s">
        <v>862</v>
      </c>
      <c r="R907" s="24" t="s">
        <v>863</v>
      </c>
      <c r="S907" s="24" t="s">
        <v>1104</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800</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772</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773</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774</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775</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776</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777</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778</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779</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727</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731</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918</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729</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728</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890</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726</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891</v>
      </c>
      <c r="H1036" s="87"/>
      <c r="I1036" s="87"/>
      <c r="J1036" s="87"/>
      <c r="K1036" s="87"/>
      <c r="L1036" s="230">
        <v>6.5</v>
      </c>
      <c r="M1036" s="87" t="s">
        <v>732</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903</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1040</v>
      </c>
      <c r="H72" s="148" t="s">
        <v>251</v>
      </c>
      <c r="I72" s="23"/>
      <c r="J72" s="24" t="s">
        <v>91</v>
      </c>
      <c r="K72" s="24" t="s">
        <v>1040</v>
      </c>
      <c r="L72" s="24" t="s">
        <v>251</v>
      </c>
      <c r="M72" s="23"/>
      <c r="N72" s="24" t="s">
        <v>91</v>
      </c>
      <c r="O72" s="24" t="s">
        <v>1040</v>
      </c>
      <c r="P72" s="24" t="s">
        <v>251</v>
      </c>
      <c r="Q72" s="23"/>
      <c r="R72" s="24" t="s">
        <v>91</v>
      </c>
      <c r="S72" s="24" t="s">
        <v>1040</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1040</v>
      </c>
      <c r="L100" s="24" t="s">
        <v>251</v>
      </c>
      <c r="M100" s="24"/>
      <c r="N100" s="24" t="s">
        <v>91</v>
      </c>
      <c r="O100" s="24" t="s">
        <v>1040</v>
      </c>
      <c r="P100" s="24" t="s">
        <v>251</v>
      </c>
      <c r="Q100" s="24"/>
      <c r="R100" s="24" t="s">
        <v>91</v>
      </c>
      <c r="S100" s="24" t="s">
        <v>1040</v>
      </c>
      <c r="T100" s="24" t="s">
        <v>251</v>
      </c>
      <c r="U100" s="24"/>
      <c r="V100" s="24" t="s">
        <v>91</v>
      </c>
      <c r="W100" s="24" t="s">
        <v>1040</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721</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722</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720</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1161</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1171</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870</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936</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1106</v>
      </c>
      <c r="I51" s="732" t="s">
        <v>1107</v>
      </c>
      <c r="J51" s="316">
        <f>20*0</f>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940</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941</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725</v>
      </c>
      <c r="Y62" s="347"/>
      <c r="Z62" s="347"/>
      <c r="AA62" s="347"/>
      <c r="AB62" s="347"/>
      <c r="AC62" s="347"/>
      <c r="AD62" s="347"/>
      <c r="AE62" s="347"/>
      <c r="AF62" s="347"/>
      <c r="AG62" s="347"/>
      <c r="AH62" s="280" t="s">
        <v>1020</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724</v>
      </c>
      <c r="Z63" s="751"/>
      <c r="AA63" s="751"/>
      <c r="AB63" s="751"/>
      <c r="AC63" s="751"/>
      <c r="AD63" s="751"/>
      <c r="AE63" s="752"/>
      <c r="AF63" s="752"/>
      <c r="AG63" s="753"/>
      <c r="AH63" s="749"/>
      <c r="AI63" s="302" t="s">
        <v>1131</v>
      </c>
      <c r="AJ63" s="302"/>
      <c r="AK63" s="296"/>
      <c r="AL63" s="296"/>
      <c r="AM63" s="296"/>
      <c r="AN63" s="302" t="s">
        <v>1133</v>
      </c>
      <c r="AO63" s="302"/>
      <c r="AP63" s="302"/>
      <c r="AQ63" s="275"/>
      <c r="AR63" s="262"/>
      <c r="AS63" s="250"/>
      <c r="AT63" s="250"/>
      <c r="AU63" s="250"/>
    </row>
    <row r="64" spans="1:47" ht="45" customHeight="1" outlineLevel="2" x14ac:dyDescent="0.35">
      <c r="A64" s="250"/>
      <c r="B64" s="259"/>
      <c r="C64" s="252">
        <f>INT($C$29)+2</f>
        <v>3</v>
      </c>
      <c r="D64" s="275"/>
      <c r="E64" s="736" t="s">
        <v>1130</v>
      </c>
      <c r="F64" s="736" t="s">
        <v>1123</v>
      </c>
      <c r="G64" s="275"/>
      <c r="H64" s="280"/>
      <c r="I64" s="346" t="s">
        <v>439</v>
      </c>
      <c r="J64" s="346" t="s">
        <v>152</v>
      </c>
      <c r="K64" s="346" t="s">
        <v>151</v>
      </c>
      <c r="L64" s="346" t="s">
        <v>432</v>
      </c>
      <c r="M64" s="347"/>
      <c r="N64" s="756" t="s">
        <v>804</v>
      </c>
      <c r="O64" s="652" t="s">
        <v>803</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1134</v>
      </c>
      <c r="AI64" s="346" t="s">
        <v>1126</v>
      </c>
      <c r="AJ64" s="346" t="s">
        <v>1125</v>
      </c>
      <c r="AK64" s="756" t="s">
        <v>1121</v>
      </c>
      <c r="AL64" s="756" t="s">
        <v>1132</v>
      </c>
      <c r="AM64" s="756" t="s">
        <v>1122</v>
      </c>
      <c r="AN64" s="756" t="s">
        <v>1127</v>
      </c>
      <c r="AO64" s="756" t="s">
        <v>1128</v>
      </c>
      <c r="AP64" s="756" t="s">
        <v>1129</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800</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745</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737</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738</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739</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740</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741</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742</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743</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744</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1142</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869</v>
      </c>
      <c r="S171" s="309" t="s">
        <v>456</v>
      </c>
      <c r="T171" s="309" t="s">
        <v>457</v>
      </c>
      <c r="U171" s="265" t="s">
        <v>458</v>
      </c>
      <c r="V171" s="265"/>
      <c r="W171" s="265"/>
      <c r="X171" s="265"/>
      <c r="Y171" s="310"/>
      <c r="Z171" s="310"/>
      <c r="AA171" s="310"/>
      <c r="AB171" s="315"/>
      <c r="AC171" s="315" t="s">
        <v>1143</v>
      </c>
      <c r="AD171" s="315" t="s">
        <v>1144</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871</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1141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0"/>
      <c r="F212" s="330"/>
      <c r="G212" s="275"/>
      <c r="H212" s="280" t="s">
        <v>488</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0"/>
      <c r="F213" s="330"/>
      <c r="G213" s="275"/>
      <c r="H213" s="280"/>
      <c r="I213" s="296" t="s">
        <v>489</v>
      </c>
      <c r="J213" s="296" t="s">
        <v>490</v>
      </c>
      <c r="K213" s="296" t="s">
        <v>735</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395</v>
      </c>
      <c r="AR215" s="262"/>
      <c r="AS215" s="250"/>
      <c r="AT215" s="250"/>
      <c r="AU215" s="250"/>
    </row>
    <row r="216" spans="1:47" ht="30" customHeight="1" outlineLevel="1" x14ac:dyDescent="0.35">
      <c r="A216" s="250"/>
      <c r="B216" s="259"/>
      <c r="C216" s="252">
        <f>INT($C$29)+1</f>
        <v>2</v>
      </c>
      <c r="D216" s="275"/>
      <c r="E216" s="330"/>
      <c r="F216" s="330"/>
      <c r="G216" s="275"/>
      <c r="H216" s="292" t="s">
        <v>926</v>
      </c>
      <c r="I216" s="293"/>
      <c r="J216" s="877" t="s">
        <v>928</v>
      </c>
      <c r="K216" s="877"/>
      <c r="L216" s="877" t="s">
        <v>927</v>
      </c>
      <c r="M216" s="877"/>
      <c r="N216" s="309"/>
      <c r="O216" s="309" t="s">
        <v>950</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391</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0"/>
      <c r="F218" s="330"/>
      <c r="G218" s="275"/>
      <c r="H218" s="280" t="str">
        <f>H251</f>
        <v>Aut</v>
      </c>
      <c r="I218" s="296"/>
      <c r="J218" s="374">
        <f>DATE(i_startyear,MONTH(MAX($N$685:$U$687)+21),DAY(MAX($N$685:$U$687)+21))</f>
        <v>43805</v>
      </c>
      <c r="K218" s="695">
        <f>MIN(363,INT((J218 - DATE(YEAR(J218),1,1))))+364*(YEAR(J218)-i_startyear)</f>
        <v>339</v>
      </c>
      <c r="L218" s="374">
        <f>DATE(i_startyear,MONTH(MIN($N$685:$U$687)-21),DAY(MIN($N$685:$U$687)-21))</f>
        <v>43763</v>
      </c>
      <c r="M218" s="695">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3">INT($C$29)+2</f>
        <v>3</v>
      </c>
      <c r="D219" s="275"/>
      <c r="E219" s="330"/>
      <c r="F219" s="330"/>
      <c r="G219" s="275"/>
      <c r="H219" s="280" t="str">
        <f t="shared" ref="H219:H220" si="44">H252</f>
        <v>Win</v>
      </c>
      <c r="I219" s="296"/>
      <c r="J219" s="374">
        <f>DATE(i_startyear,MONTH(MAX($N$709:$U$711)+21),DAY(MAX($N$709:$U$711)+21))</f>
        <v>43470</v>
      </c>
      <c r="K219" s="695">
        <f>MIN(363,INT((J219 - DATE(YEAR(J219),1,1))))+364*(YEAR(J219)-i_startyear)</f>
        <v>4</v>
      </c>
      <c r="L219" s="374">
        <f>DATE(i_startyear,MONTH(MIN($N$709:$U$711)-21),DAY(MIN($N$709:$U$711)-21))</f>
        <v>43793</v>
      </c>
      <c r="M219" s="695">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3"/>
        <v>3</v>
      </c>
      <c r="D220" s="275"/>
      <c r="E220" s="330"/>
      <c r="F220" s="330"/>
      <c r="G220" s="275"/>
      <c r="H220" s="280" t="str">
        <f t="shared" si="44"/>
        <v>Spr</v>
      </c>
      <c r="I220" s="296"/>
      <c r="J220" s="374">
        <f>DATE(i_startyear,MONTH(MAX($N$733:$U$735)+21),DAY(MAX($N$733:$U$735)+21))</f>
        <v>43501</v>
      </c>
      <c r="K220" s="695">
        <f>MIN(363,INT((J220 - DATE(YEAR(J220),1,1))))+364*(YEAR(J220)-i_startyear)</f>
        <v>35</v>
      </c>
      <c r="L220" s="374">
        <f>DATE(i_startyear,MONTH(MIN($N$733:$U$735)-21),DAY(MIN($N$733:$U$735)-21))</f>
        <v>43824</v>
      </c>
      <c r="M220" s="695">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395</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116</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3" t="s">
        <v>383</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49999999999999" customHeight="1" outlineLevel="1" x14ac:dyDescent="0.35">
      <c r="A233" s="250"/>
      <c r="B233" s="259"/>
      <c r="C233" s="252">
        <f>INT($C$232)+1.02</f>
        <v>2.02</v>
      </c>
      <c r="D233" s="263"/>
      <c r="E233" s="323" t="s">
        <v>385</v>
      </c>
      <c r="F233" s="327">
        <v>1</v>
      </c>
      <c r="G233" s="268"/>
      <c r="H233" s="269" t="s">
        <v>492</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0"/>
      <c r="F237" s="330"/>
      <c r="G237" s="260"/>
      <c r="H237" s="274"/>
      <c r="I237" s="274"/>
      <c r="J237" s="274"/>
      <c r="K237" s="331" t="s">
        <v>425</v>
      </c>
      <c r="L237" s="331"/>
      <c r="M237" s="331"/>
      <c r="N237" s="331" t="s">
        <v>426</v>
      </c>
      <c r="O237" s="331"/>
      <c r="P237" s="331"/>
      <c r="Q237" s="331"/>
      <c r="R237" s="331" t="s">
        <v>428</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outlineLevel="2" x14ac:dyDescent="0.35">
      <c r="A238" s="250"/>
      <c r="B238" s="259"/>
      <c r="C238" s="252">
        <f>INT($C$232)+2</f>
        <v>3</v>
      </c>
      <c r="D238" s="260"/>
      <c r="E238" s="330"/>
      <c r="F238" s="330"/>
      <c r="G238" s="260"/>
      <c r="H238" s="274"/>
      <c r="I238" s="274"/>
      <c r="J238" s="274"/>
      <c r="K238" s="320" t="s">
        <v>14</v>
      </c>
      <c r="L238" s="320" t="s">
        <v>493</v>
      </c>
      <c r="M238" s="320" t="s">
        <v>4</v>
      </c>
      <c r="N238" s="320" t="s">
        <v>494</v>
      </c>
      <c r="O238" s="320" t="s">
        <v>495</v>
      </c>
      <c r="P238" s="320" t="s">
        <v>496</v>
      </c>
      <c r="Q238" s="320" t="s">
        <v>497</v>
      </c>
      <c r="R238" s="320" t="s">
        <v>494</v>
      </c>
      <c r="S238" s="320" t="s">
        <v>495</v>
      </c>
      <c r="T238" s="320" t="s">
        <v>496</v>
      </c>
      <c r="U238" s="320" t="s">
        <v>497</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388</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0"/>
      <c r="F240" s="330"/>
      <c r="G240" s="275"/>
      <c r="H240" s="330" t="s">
        <v>498</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35">
      <c r="A241" s="250"/>
      <c r="B241" s="259" t="s">
        <v>389</v>
      </c>
      <c r="C241" s="252">
        <f>INT(MAX($C$244:$C$357))+1</f>
        <v>5</v>
      </c>
      <c r="D241" s="275" t="s">
        <v>390</v>
      </c>
      <c r="E241" s="330"/>
      <c r="F241" s="330"/>
      <c r="G241" s="275"/>
      <c r="H241" s="330" t="s">
        <v>499</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35">
      <c r="A242" s="250"/>
      <c r="B242" s="259" t="s">
        <v>389</v>
      </c>
      <c r="C242" s="252">
        <f>INT(MAX($C$244:$C$357))+1</f>
        <v>5</v>
      </c>
      <c r="D242" s="275" t="s">
        <v>390</v>
      </c>
      <c r="E242" s="330"/>
      <c r="F242" s="330"/>
      <c r="G242" s="275"/>
      <c r="H242" s="330" t="s">
        <v>976</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x14ac:dyDescent="0.35">
      <c r="A243" s="250"/>
      <c r="B243" s="259"/>
      <c r="C243" s="252">
        <f>INT($C$232)+1</f>
        <v>2</v>
      </c>
      <c r="D243" s="275"/>
      <c r="E243" s="330"/>
      <c r="F243" s="330"/>
      <c r="G243" s="275"/>
      <c r="H243" s="333" t="s">
        <v>500</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15" hidden="1" customHeight="1" outlineLevel="3" x14ac:dyDescent="0.35">
      <c r="A244" s="250"/>
      <c r="B244" s="259"/>
      <c r="C244" s="252">
        <f>INT($C$232)+3.005</f>
        <v>4.0049999999999999</v>
      </c>
      <c r="D244" s="275" t="s">
        <v>391</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0"/>
      <c r="F245" s="330"/>
      <c r="G245" s="275"/>
      <c r="H245" s="279" t="s">
        <v>501</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outlineLevel="2" collapsed="1" x14ac:dyDescent="0.35">
      <c r="A246" s="250"/>
      <c r="B246" s="259"/>
      <c r="C246" s="252">
        <f>INT($C$232)+2</f>
        <v>3</v>
      </c>
      <c r="D246" s="275"/>
      <c r="E246" s="330"/>
      <c r="F246" s="330"/>
      <c r="G246" s="275"/>
      <c r="H246" s="280" t="s">
        <v>502</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395</v>
      </c>
      <c r="AR248" s="262"/>
      <c r="AS248" s="250"/>
      <c r="AT248" s="250"/>
      <c r="AU248" s="250"/>
    </row>
    <row r="249" spans="1:47" outlineLevel="1" x14ac:dyDescent="0.35">
      <c r="A249" s="250"/>
      <c r="B249" s="259"/>
      <c r="C249" s="252">
        <f>INT($C$232)+1</f>
        <v>2</v>
      </c>
      <c r="D249" s="275"/>
      <c r="E249" s="330"/>
      <c r="F249" s="330"/>
      <c r="G249" s="275"/>
      <c r="H249" s="333" t="s">
        <v>503</v>
      </c>
      <c r="I249" s="265" t="s">
        <v>504</v>
      </c>
      <c r="J249" s="336"/>
      <c r="K249" s="265" t="s">
        <v>505</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15" hidden="1" customHeight="1" outlineLevel="3" x14ac:dyDescent="0.35">
      <c r="A250" s="250"/>
      <c r="B250" s="259"/>
      <c r="C250" s="252">
        <f>INT($C$232)+3.005</f>
        <v>4.0049999999999999</v>
      </c>
      <c r="D250" s="275" t="s">
        <v>391</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0"/>
      <c r="F251" s="330"/>
      <c r="G251" s="275"/>
      <c r="H251" s="337" t="s">
        <v>829</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507</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0"/>
      <c r="F252" s="330"/>
      <c r="G252" s="275"/>
      <c r="H252" s="520" t="s">
        <v>828</v>
      </c>
      <c r="I252" s="338" t="b">
        <v>0</v>
      </c>
      <c r="J252" s="338" t="b">
        <v>0</v>
      </c>
      <c r="K252" s="342">
        <f>DATE($I$254,MONTH(INDEX($N$268:$Q$268,1,K$240+1)),DAY(INDEX($N$268:$Q$268,1,K$240+1)))</f>
        <v>43634</v>
      </c>
      <c r="L252" s="342">
        <f t="shared" ref="L252:Q252" si="46">DATE($I$254,MONTH(INDEX($N$268:$Q$268,1,L$240+1)),DAY(INDEX($N$268:$Q$268,1,L$240+1)))</f>
        <v>43634</v>
      </c>
      <c r="M252" s="342">
        <f t="shared" si="46"/>
        <v>43634</v>
      </c>
      <c r="N252" s="342">
        <f t="shared" si="46"/>
        <v>43634</v>
      </c>
      <c r="O252" s="342">
        <f t="shared" si="46"/>
        <v>43634</v>
      </c>
      <c r="P252" s="342">
        <f t="shared" si="46"/>
        <v>43634</v>
      </c>
      <c r="Q252" s="342">
        <f t="shared" si="46"/>
        <v>43634</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0"/>
      <c r="F253" s="330"/>
      <c r="G253" s="275"/>
      <c r="H253" s="340" t="s">
        <v>827</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0"/>
      <c r="F254" s="330"/>
      <c r="G254" s="275"/>
      <c r="H254" s="279" t="s">
        <v>508</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1030</v>
      </c>
      <c r="AD254" s="845"/>
      <c r="AE254" s="845"/>
      <c r="AF254" s="846"/>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0"/>
      <c r="F255" s="330"/>
      <c r="G255" s="275"/>
      <c r="H255" s="280" t="s">
        <v>509</v>
      </c>
      <c r="I255" s="280">
        <f>YEAR(MIN(N251:Q253)+MIN(R354:U356))</f>
        <v>2019</v>
      </c>
      <c r="J255" s="280"/>
      <c r="K255" s="280"/>
      <c r="L255" s="280"/>
      <c r="M255" s="280"/>
      <c r="N255" s="280"/>
      <c r="O255" s="280"/>
      <c r="P255" s="280"/>
      <c r="Q255" s="280"/>
      <c r="R255" s="280"/>
      <c r="S255" s="280"/>
      <c r="T255" s="280"/>
      <c r="U255" s="280"/>
      <c r="V255" s="280"/>
      <c r="W255" s="557" t="s">
        <v>506</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0" t="s">
        <v>510</v>
      </c>
      <c r="F256" s="330"/>
      <c r="G256" s="275"/>
      <c r="H256" s="343" t="s">
        <v>511</v>
      </c>
      <c r="I256" s="303" t="s">
        <v>512</v>
      </c>
      <c r="J256" s="344"/>
      <c r="K256" s="283">
        <f>COUNTA($H$257:$H$312)</f>
        <v>3</v>
      </c>
      <c r="L256" s="283">
        <f>COUNTA($I$257:$I$312)/K256</f>
        <v>8</v>
      </c>
      <c r="M256" s="345">
        <v>-8</v>
      </c>
      <c r="N256" s="303" t="s">
        <v>791</v>
      </c>
      <c r="O256" s="303"/>
      <c r="P256" s="303"/>
      <c r="Q256" s="303"/>
      <c r="R256" s="303" t="s">
        <v>513</v>
      </c>
      <c r="S256" s="303"/>
      <c r="T256" s="303"/>
      <c r="U256" s="303"/>
      <c r="V256" s="280"/>
      <c r="W256" s="346" t="s">
        <v>514</v>
      </c>
      <c r="X256" s="346" t="s">
        <v>515</v>
      </c>
      <c r="Y256" s="346" t="s">
        <v>516</v>
      </c>
      <c r="Z256" s="346" t="s">
        <v>517</v>
      </c>
      <c r="AA256" s="347"/>
      <c r="AB256" s="280"/>
      <c r="AC256" s="346" t="s">
        <v>514</v>
      </c>
      <c r="AD256" s="346" t="s">
        <v>515</v>
      </c>
      <c r="AE256" s="346" t="s">
        <v>516</v>
      </c>
      <c r="AF256" s="346" t="s">
        <v>517</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0">
        <v>1</v>
      </c>
      <c r="F257" s="330"/>
      <c r="G257" s="275"/>
      <c r="H257" s="296" t="str">
        <f>H$251</f>
        <v>Aut</v>
      </c>
      <c r="I257" s="348">
        <v>0</v>
      </c>
      <c r="J257" s="349" t="s">
        <v>518</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0">
        <v>1</v>
      </c>
      <c r="F258" s="330"/>
      <c r="G258" s="275"/>
      <c r="H258" s="280"/>
      <c r="I258" s="348">
        <v>1</v>
      </c>
      <c r="J258" s="358" t="s">
        <v>519</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3">INT($C$232+3)</f>
        <v>4</v>
      </c>
      <c r="D259" s="275"/>
      <c r="E259" s="330">
        <v>1</v>
      </c>
      <c r="F259" s="330"/>
      <c r="G259" s="275"/>
      <c r="H259" s="280"/>
      <c r="I259" s="348">
        <v>2</v>
      </c>
      <c r="J259" s="364" t="s">
        <v>520</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3</v>
      </c>
      <c r="J260" s="279" t="s">
        <v>521</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4</v>
      </c>
      <c r="J261" s="280" t="s">
        <v>522</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3"/>
        <v>4</v>
      </c>
      <c r="D262" s="275"/>
      <c r="E262" s="330">
        <v>1</v>
      </c>
      <c r="F262" s="330"/>
      <c r="G262" s="275"/>
      <c r="H262" s="280"/>
      <c r="I262" s="280">
        <v>5</v>
      </c>
      <c r="J262" s="280" t="s">
        <v>523</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3"/>
        <v>4</v>
      </c>
      <c r="D263" s="275"/>
      <c r="E263" s="330">
        <v>1</v>
      </c>
      <c r="F263" s="330"/>
      <c r="G263" s="275"/>
      <c r="H263" s="280"/>
      <c r="I263" s="280">
        <v>6</v>
      </c>
      <c r="J263" s="280" t="s">
        <v>524</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3"/>
        <v>4</v>
      </c>
      <c r="D264" s="275"/>
      <c r="E264" s="330">
        <v>1</v>
      </c>
      <c r="F264" s="330"/>
      <c r="G264" s="275"/>
      <c r="H264" s="280"/>
      <c r="I264" s="280">
        <v>7</v>
      </c>
      <c r="J264" s="280" t="s">
        <v>525</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0">
        <v>2</v>
      </c>
      <c r="F265" s="330"/>
      <c r="G265" s="275"/>
      <c r="H265" s="296" t="str">
        <f>H$252</f>
        <v>Win</v>
      </c>
      <c r="I265" s="280">
        <v>0</v>
      </c>
      <c r="J265" s="349" t="s">
        <v>518</v>
      </c>
      <c r="K265" s="350"/>
      <c r="L265" s="350"/>
      <c r="M265" s="280"/>
      <c r="N265" s="351">
        <v>44000</v>
      </c>
      <c r="O265" s="351">
        <v>44000</v>
      </c>
      <c r="P265" s="351">
        <v>44000</v>
      </c>
      <c r="Q265" s="351">
        <v>44000</v>
      </c>
      <c r="R265" s="352">
        <f t="shared" si="48"/>
        <v>43634</v>
      </c>
      <c r="S265" s="352">
        <f t="shared" si="48"/>
        <v>43634</v>
      </c>
      <c r="T265" s="352">
        <f t="shared" si="48"/>
        <v>43634</v>
      </c>
      <c r="U265" s="352">
        <f t="shared" si="48"/>
        <v>43634</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0">
        <v>2</v>
      </c>
      <c r="F266" s="330"/>
      <c r="G266" s="275"/>
      <c r="H266" s="280"/>
      <c r="I266" s="280">
        <v>1</v>
      </c>
      <c r="J266" s="358" t="s">
        <v>519</v>
      </c>
      <c r="K266" s="350"/>
      <c r="L266" s="350"/>
      <c r="M266" s="280"/>
      <c r="N266" s="351">
        <v>44365</v>
      </c>
      <c r="O266" s="351">
        <v>44365</v>
      </c>
      <c r="P266" s="351">
        <v>44365</v>
      </c>
      <c r="Q266" s="351">
        <v>44365</v>
      </c>
      <c r="R266" s="352">
        <f t="shared" si="48"/>
        <v>43634</v>
      </c>
      <c r="S266" s="352">
        <f t="shared" si="48"/>
        <v>43634</v>
      </c>
      <c r="T266" s="352">
        <f t="shared" si="48"/>
        <v>43634</v>
      </c>
      <c r="U266" s="352">
        <f t="shared" si="48"/>
        <v>43634</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5">INT($C$232+3)</f>
        <v>4</v>
      </c>
      <c r="D267" s="275"/>
      <c r="E267" s="330">
        <v>2</v>
      </c>
      <c r="F267" s="330"/>
      <c r="G267" s="275"/>
      <c r="H267" s="280"/>
      <c r="I267" s="280">
        <v>2</v>
      </c>
      <c r="J267" s="358" t="s">
        <v>526</v>
      </c>
      <c r="K267" s="280"/>
      <c r="L267" s="280"/>
      <c r="M267" s="280"/>
      <c r="N267" s="366">
        <f t="shared" ref="N267:Q267" si="56">DATEVALUE(DAY(N266)&amp;"/"&amp;MONTH(N266)&amp;"/"&amp;YEAR(N266)+1)</f>
        <v>44730</v>
      </c>
      <c r="O267" s="366">
        <f t="shared" si="56"/>
        <v>44730</v>
      </c>
      <c r="P267" s="366">
        <f t="shared" si="56"/>
        <v>44730</v>
      </c>
      <c r="Q267" s="366">
        <f t="shared" si="56"/>
        <v>44730</v>
      </c>
      <c r="R267" s="352">
        <f t="shared" si="48"/>
        <v>43634</v>
      </c>
      <c r="S267" s="352">
        <f t="shared" si="48"/>
        <v>43634</v>
      </c>
      <c r="T267" s="352">
        <f t="shared" si="48"/>
        <v>43634</v>
      </c>
      <c r="U267" s="352">
        <f t="shared" si="48"/>
        <v>43634</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3</v>
      </c>
      <c r="J268" s="358" t="s">
        <v>527</v>
      </c>
      <c r="K268" s="280"/>
      <c r="L268" s="280"/>
      <c r="M268" s="280"/>
      <c r="N268" s="366">
        <f t="shared" ref="N268:Q268" si="57">DATEVALUE(DAY(N267)&amp;"/"&amp;MONTH(N267)&amp;"/"&amp;YEAR(N267)+1)</f>
        <v>45095</v>
      </c>
      <c r="O268" s="366">
        <f t="shared" si="57"/>
        <v>45095</v>
      </c>
      <c r="P268" s="366">
        <f t="shared" si="57"/>
        <v>45095</v>
      </c>
      <c r="Q268" s="366">
        <f t="shared" si="57"/>
        <v>45095</v>
      </c>
      <c r="R268" s="352">
        <f t="shared" si="48"/>
        <v>43634</v>
      </c>
      <c r="S268" s="352">
        <f t="shared" si="48"/>
        <v>43634</v>
      </c>
      <c r="T268" s="352">
        <f t="shared" si="48"/>
        <v>43634</v>
      </c>
      <c r="U268" s="352">
        <f t="shared" si="48"/>
        <v>43634</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4</v>
      </c>
      <c r="J269" s="358" t="s">
        <v>528</v>
      </c>
      <c r="K269" s="280"/>
      <c r="L269" s="280"/>
      <c r="M269" s="280"/>
      <c r="N269" s="366">
        <f t="shared" ref="N269:Q269" si="58">DATEVALUE(DAY(N268)&amp;"/"&amp;MONTH(N268)&amp;"/"&amp;YEAR(N268)+1)</f>
        <v>45461</v>
      </c>
      <c r="O269" s="366">
        <f t="shared" si="58"/>
        <v>45461</v>
      </c>
      <c r="P269" s="366">
        <f t="shared" si="58"/>
        <v>45461</v>
      </c>
      <c r="Q269" s="366">
        <f t="shared" si="58"/>
        <v>45461</v>
      </c>
      <c r="R269" s="352">
        <f t="shared" si="48"/>
        <v>43634</v>
      </c>
      <c r="S269" s="352">
        <f t="shared" si="48"/>
        <v>43634</v>
      </c>
      <c r="T269" s="352">
        <f t="shared" si="48"/>
        <v>43634</v>
      </c>
      <c r="U269" s="352">
        <f t="shared" si="48"/>
        <v>43634</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5"/>
        <v>4</v>
      </c>
      <c r="D270" s="275"/>
      <c r="E270" s="330">
        <v>2</v>
      </c>
      <c r="F270" s="330"/>
      <c r="G270" s="275"/>
      <c r="H270" s="280"/>
      <c r="I270" s="280">
        <v>5</v>
      </c>
      <c r="J270" s="358" t="s">
        <v>529</v>
      </c>
      <c r="K270" s="280"/>
      <c r="L270" s="280"/>
      <c r="M270" s="280"/>
      <c r="N270" s="366">
        <f t="shared" ref="N270:Q270" si="59">DATEVALUE(DAY(N269)&amp;"/"&amp;MONTH(N269)&amp;"/"&amp;YEAR(N269)+1)</f>
        <v>45826</v>
      </c>
      <c r="O270" s="366">
        <f t="shared" si="59"/>
        <v>45826</v>
      </c>
      <c r="P270" s="366">
        <f t="shared" si="59"/>
        <v>45826</v>
      </c>
      <c r="Q270" s="366">
        <f t="shared" si="59"/>
        <v>45826</v>
      </c>
      <c r="R270" s="352">
        <f t="shared" si="48"/>
        <v>43634</v>
      </c>
      <c r="S270" s="352">
        <f t="shared" si="48"/>
        <v>43634</v>
      </c>
      <c r="T270" s="352">
        <f t="shared" si="48"/>
        <v>43634</v>
      </c>
      <c r="U270" s="352">
        <f t="shared" si="48"/>
        <v>43634</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5"/>
        <v>4</v>
      </c>
      <c r="D271" s="275"/>
      <c r="E271" s="330">
        <v>2</v>
      </c>
      <c r="F271" s="330"/>
      <c r="G271" s="275"/>
      <c r="H271" s="280"/>
      <c r="I271" s="280">
        <v>6</v>
      </c>
      <c r="J271" s="358" t="s">
        <v>530</v>
      </c>
      <c r="K271" s="280"/>
      <c r="L271" s="280"/>
      <c r="M271" s="280"/>
      <c r="N271" s="366">
        <f t="shared" ref="N271:Q271" si="60">DATEVALUE(DAY(N270)&amp;"/"&amp;MONTH(N270)&amp;"/"&amp;YEAR(N270)+1)</f>
        <v>46191</v>
      </c>
      <c r="O271" s="366">
        <f t="shared" si="60"/>
        <v>46191</v>
      </c>
      <c r="P271" s="366">
        <f t="shared" si="60"/>
        <v>46191</v>
      </c>
      <c r="Q271" s="366">
        <f t="shared" si="60"/>
        <v>46191</v>
      </c>
      <c r="R271" s="352">
        <f t="shared" si="48"/>
        <v>43634</v>
      </c>
      <c r="S271" s="352">
        <f t="shared" si="48"/>
        <v>43634</v>
      </c>
      <c r="T271" s="352">
        <f t="shared" si="48"/>
        <v>43634</v>
      </c>
      <c r="U271" s="352">
        <f t="shared" si="48"/>
        <v>43634</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5"/>
        <v>4</v>
      </c>
      <c r="D272" s="275"/>
      <c r="E272" s="330">
        <v>2</v>
      </c>
      <c r="F272" s="330"/>
      <c r="G272" s="275"/>
      <c r="H272" s="280"/>
      <c r="I272" s="280">
        <v>7</v>
      </c>
      <c r="J272" s="522" t="s">
        <v>531</v>
      </c>
      <c r="K272" s="280"/>
      <c r="L272" s="280"/>
      <c r="M272" s="280"/>
      <c r="N272" s="366">
        <f t="shared" ref="N272:Q272" si="61">DATEVALUE(DAY(N271)&amp;"/"&amp;MONTH(N271)&amp;"/"&amp;YEAR(N271)+1)</f>
        <v>46556</v>
      </c>
      <c r="O272" s="366">
        <f t="shared" si="61"/>
        <v>46556</v>
      </c>
      <c r="P272" s="366">
        <f t="shared" si="61"/>
        <v>46556</v>
      </c>
      <c r="Q272" s="366">
        <f t="shared" si="61"/>
        <v>46556</v>
      </c>
      <c r="R272" s="352">
        <f t="shared" si="48"/>
        <v>43634</v>
      </c>
      <c r="S272" s="352">
        <f t="shared" si="48"/>
        <v>43634</v>
      </c>
      <c r="T272" s="352">
        <f t="shared" si="48"/>
        <v>43634</v>
      </c>
      <c r="U272" s="352">
        <f t="shared" si="48"/>
        <v>43634</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0">
        <v>3</v>
      </c>
      <c r="F273" s="330"/>
      <c r="G273" s="275"/>
      <c r="H273" s="296" t="str">
        <f>H$253</f>
        <v>Spr</v>
      </c>
      <c r="I273" s="348">
        <v>0</v>
      </c>
      <c r="J273" s="523" t="s">
        <v>518</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0">
        <v>3</v>
      </c>
      <c r="F274" s="330"/>
      <c r="G274" s="275"/>
      <c r="H274" s="280"/>
      <c r="I274" s="348">
        <v>1</v>
      </c>
      <c r="J274" s="280" t="s">
        <v>519</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2">INT($C$232+3)</f>
        <v>4</v>
      </c>
      <c r="D275" s="275"/>
      <c r="E275" s="330">
        <v>3</v>
      </c>
      <c r="F275" s="330"/>
      <c r="G275" s="275"/>
      <c r="H275" s="280"/>
      <c r="I275" s="348">
        <v>2</v>
      </c>
      <c r="J275" s="280" t="s">
        <v>526</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3</v>
      </c>
      <c r="J276" s="280" t="s">
        <v>527</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4</v>
      </c>
      <c r="J277" s="280" t="s">
        <v>528</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2"/>
        <v>4</v>
      </c>
      <c r="D278" s="275"/>
      <c r="E278" s="330">
        <v>3</v>
      </c>
      <c r="F278" s="330"/>
      <c r="G278" s="275"/>
      <c r="H278" s="280"/>
      <c r="I278" s="348">
        <v>5</v>
      </c>
      <c r="J278" s="280" t="s">
        <v>529</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2"/>
        <v>4</v>
      </c>
      <c r="D279" s="275"/>
      <c r="E279" s="330">
        <v>3</v>
      </c>
      <c r="F279" s="330"/>
      <c r="G279" s="275"/>
      <c r="H279" s="280"/>
      <c r="I279" s="348">
        <v>6</v>
      </c>
      <c r="J279" s="280" t="s">
        <v>530</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2"/>
        <v>4</v>
      </c>
      <c r="D280" s="275"/>
      <c r="E280" s="330">
        <v>3</v>
      </c>
      <c r="F280" s="330"/>
      <c r="G280" s="275"/>
      <c r="H280" s="280"/>
      <c r="I280" s="348">
        <v>7</v>
      </c>
      <c r="J280" s="280" t="s">
        <v>531</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2" t="s">
        <v>1031</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695">
        <f t="shared" ref="K284:Q286" si="64">MIN(363,INT((K251 - DATE(YEAR(K251),1,1))))+364*(YEAR(K251)-i_startyear)</f>
        <v>134</v>
      </c>
      <c r="L284" s="695">
        <f t="shared" si="64"/>
        <v>134</v>
      </c>
      <c r="M284" s="695">
        <f t="shared" si="64"/>
        <v>134</v>
      </c>
      <c r="N284" s="695">
        <f t="shared" si="64"/>
        <v>134</v>
      </c>
      <c r="O284" s="695">
        <f t="shared" si="64"/>
        <v>134</v>
      </c>
      <c r="P284" s="695">
        <f t="shared" si="64"/>
        <v>134</v>
      </c>
      <c r="Q284" s="695">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695">
        <f t="shared" si="64"/>
        <v>168</v>
      </c>
      <c r="L285" s="695">
        <f t="shared" si="64"/>
        <v>168</v>
      </c>
      <c r="M285" s="695">
        <f t="shared" si="64"/>
        <v>168</v>
      </c>
      <c r="N285" s="695">
        <f t="shared" si="64"/>
        <v>168</v>
      </c>
      <c r="O285" s="695">
        <f t="shared" si="64"/>
        <v>168</v>
      </c>
      <c r="P285" s="695">
        <f t="shared" si="64"/>
        <v>168</v>
      </c>
      <c r="Q285" s="695">
        <f t="shared" si="64"/>
        <v>168</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695">
        <f t="shared" si="64"/>
        <v>203</v>
      </c>
      <c r="L286" s="695">
        <f t="shared" si="64"/>
        <v>203</v>
      </c>
      <c r="M286" s="695">
        <f t="shared" si="64"/>
        <v>203</v>
      </c>
      <c r="N286" s="695">
        <f t="shared" si="64"/>
        <v>203</v>
      </c>
      <c r="O286" s="695">
        <f t="shared" si="64"/>
        <v>203</v>
      </c>
      <c r="P286" s="695">
        <f t="shared" si="64"/>
        <v>203</v>
      </c>
      <c r="Q286" s="695">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MIN(363,INT((N257 - DATE(YEAR(N257),1,1))))+364*INT(YEAR(N257)-i_startyear)</f>
        <v>499</v>
      </c>
      <c r="O288" s="695">
        <f t="shared" ref="O288:U297" si="65">MIN(363,INT((O257 - DATE(YEAR(O257),1,1))))+364*(YEAR(O257)-i_startyear)</f>
        <v>499</v>
      </c>
      <c r="P288" s="695">
        <f t="shared" si="65"/>
        <v>499</v>
      </c>
      <c r="Q288" s="695">
        <f t="shared" si="65"/>
        <v>499</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ref="N289:N311" si="66">MIN(363,INT((N258 - DATE(YEAR(N258),1,1))))+364*(YEAR(N258)-i_startyear)</f>
        <v>862</v>
      </c>
      <c r="O289" s="696">
        <f t="shared" si="65"/>
        <v>862</v>
      </c>
      <c r="P289" s="696">
        <f t="shared" si="65"/>
        <v>862</v>
      </c>
      <c r="Q289" s="696">
        <f t="shared" si="65"/>
        <v>862</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1226</v>
      </c>
      <c r="O290" s="697">
        <f t="shared" si="65"/>
        <v>1226</v>
      </c>
      <c r="P290" s="697">
        <f t="shared" si="65"/>
        <v>1226</v>
      </c>
      <c r="Q290" s="697">
        <f t="shared" si="65"/>
        <v>1226</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1590</v>
      </c>
      <c r="O291" s="697">
        <f t="shared" si="65"/>
        <v>1590</v>
      </c>
      <c r="P291" s="697">
        <f t="shared" si="65"/>
        <v>1590</v>
      </c>
      <c r="Q291" s="697">
        <f t="shared" si="65"/>
        <v>1590</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1955</v>
      </c>
      <c r="O292" s="697">
        <f t="shared" si="65"/>
        <v>1955</v>
      </c>
      <c r="P292" s="697">
        <f t="shared" si="65"/>
        <v>1955</v>
      </c>
      <c r="Q292" s="697">
        <f t="shared" si="65"/>
        <v>1955</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2318</v>
      </c>
      <c r="O293" s="697">
        <f t="shared" si="65"/>
        <v>2318</v>
      </c>
      <c r="P293" s="697">
        <f t="shared" si="65"/>
        <v>2318</v>
      </c>
      <c r="Q293" s="697">
        <f t="shared" si="65"/>
        <v>2318</v>
      </c>
      <c r="R293" s="698">
        <f t="shared" si="65"/>
        <v>134</v>
      </c>
      <c r="S293" s="698">
        <f t="shared" si="65"/>
        <v>134</v>
      </c>
      <c r="T293" s="698">
        <f t="shared" si="65"/>
        <v>134</v>
      </c>
      <c r="U293" s="698">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2682</v>
      </c>
      <c r="O294" s="697">
        <f t="shared" si="65"/>
        <v>2682</v>
      </c>
      <c r="P294" s="697">
        <f t="shared" si="65"/>
        <v>2682</v>
      </c>
      <c r="Q294" s="697">
        <f t="shared" si="65"/>
        <v>2682</v>
      </c>
      <c r="R294" s="698">
        <f t="shared" si="65"/>
        <v>134</v>
      </c>
      <c r="S294" s="698">
        <f t="shared" si="65"/>
        <v>134</v>
      </c>
      <c r="T294" s="698">
        <f t="shared" si="65"/>
        <v>134</v>
      </c>
      <c r="U294" s="698">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3046</v>
      </c>
      <c r="O295" s="697">
        <f t="shared" si="65"/>
        <v>3046</v>
      </c>
      <c r="P295" s="697">
        <f t="shared" si="65"/>
        <v>3046</v>
      </c>
      <c r="Q295" s="697">
        <f t="shared" si="65"/>
        <v>3046</v>
      </c>
      <c r="R295" s="698">
        <f t="shared" si="65"/>
        <v>134</v>
      </c>
      <c r="S295" s="698">
        <f t="shared" si="65"/>
        <v>134</v>
      </c>
      <c r="T295" s="698">
        <f t="shared" si="65"/>
        <v>134</v>
      </c>
      <c r="U295" s="698">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533</v>
      </c>
      <c r="O296" s="696">
        <f t="shared" si="65"/>
        <v>533</v>
      </c>
      <c r="P296" s="696">
        <f t="shared" si="65"/>
        <v>533</v>
      </c>
      <c r="Q296" s="696">
        <f t="shared" si="65"/>
        <v>533</v>
      </c>
      <c r="R296" s="698">
        <f t="shared" si="65"/>
        <v>168</v>
      </c>
      <c r="S296" s="698">
        <f t="shared" si="65"/>
        <v>168</v>
      </c>
      <c r="T296" s="698">
        <f t="shared" si="65"/>
        <v>168</v>
      </c>
      <c r="U296" s="698">
        <f t="shared" si="65"/>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896</v>
      </c>
      <c r="O297" s="696">
        <f t="shared" si="65"/>
        <v>896</v>
      </c>
      <c r="P297" s="696">
        <f t="shared" si="65"/>
        <v>896</v>
      </c>
      <c r="Q297" s="696">
        <f t="shared" si="65"/>
        <v>896</v>
      </c>
      <c r="R297" s="698">
        <f t="shared" si="65"/>
        <v>168</v>
      </c>
      <c r="S297" s="698">
        <f t="shared" si="65"/>
        <v>168</v>
      </c>
      <c r="T297" s="698">
        <f t="shared" si="65"/>
        <v>168</v>
      </c>
      <c r="U297" s="698">
        <f t="shared" si="65"/>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1260</v>
      </c>
      <c r="O298" s="697">
        <f t="shared" ref="O298:U307" si="67">MIN(363,INT((O267 - DATE(YEAR(O267),1,1))))+364*(YEAR(O267)-i_startyear)</f>
        <v>1260</v>
      </c>
      <c r="P298" s="697">
        <f t="shared" si="67"/>
        <v>1260</v>
      </c>
      <c r="Q298" s="697">
        <f t="shared" si="67"/>
        <v>1260</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1624</v>
      </c>
      <c r="O299" s="697">
        <f t="shared" si="67"/>
        <v>1624</v>
      </c>
      <c r="P299" s="697">
        <f t="shared" si="67"/>
        <v>1624</v>
      </c>
      <c r="Q299" s="697">
        <f t="shared" si="67"/>
        <v>1624</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1989</v>
      </c>
      <c r="O300" s="697">
        <f t="shared" si="67"/>
        <v>1989</v>
      </c>
      <c r="P300" s="697">
        <f t="shared" si="67"/>
        <v>1989</v>
      </c>
      <c r="Q300" s="697">
        <f t="shared" si="67"/>
        <v>1989</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2352</v>
      </c>
      <c r="O301" s="697">
        <f t="shared" si="67"/>
        <v>2352</v>
      </c>
      <c r="P301" s="697">
        <f t="shared" si="67"/>
        <v>2352</v>
      </c>
      <c r="Q301" s="697">
        <f t="shared" si="67"/>
        <v>2352</v>
      </c>
      <c r="R301" s="698">
        <f t="shared" si="67"/>
        <v>168</v>
      </c>
      <c r="S301" s="698">
        <f t="shared" si="67"/>
        <v>168</v>
      </c>
      <c r="T301" s="698">
        <f t="shared" si="67"/>
        <v>168</v>
      </c>
      <c r="U301" s="698">
        <f t="shared" si="67"/>
        <v>168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2716</v>
      </c>
      <c r="O302" s="697">
        <f t="shared" si="67"/>
        <v>2716</v>
      </c>
      <c r="P302" s="697">
        <f t="shared" si="67"/>
        <v>2716</v>
      </c>
      <c r="Q302" s="697">
        <f t="shared" si="67"/>
        <v>2716</v>
      </c>
      <c r="R302" s="698">
        <f t="shared" si="67"/>
        <v>168</v>
      </c>
      <c r="S302" s="698">
        <f t="shared" si="67"/>
        <v>168</v>
      </c>
      <c r="T302" s="698">
        <f t="shared" si="67"/>
        <v>168</v>
      </c>
      <c r="U302" s="698">
        <f t="shared" si="67"/>
        <v>168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3080</v>
      </c>
      <c r="O303" s="697">
        <f t="shared" si="67"/>
        <v>3080</v>
      </c>
      <c r="P303" s="697">
        <f t="shared" si="67"/>
        <v>3080</v>
      </c>
      <c r="Q303" s="697">
        <f t="shared" si="67"/>
        <v>3080</v>
      </c>
      <c r="R303" s="698">
        <f t="shared" si="67"/>
        <v>168</v>
      </c>
      <c r="S303" s="698">
        <f t="shared" si="67"/>
        <v>168</v>
      </c>
      <c r="T303" s="698">
        <f t="shared" si="67"/>
        <v>168</v>
      </c>
      <c r="U303" s="698">
        <f t="shared" si="67"/>
        <v>168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568</v>
      </c>
      <c r="O304" s="696">
        <f t="shared" si="67"/>
        <v>568</v>
      </c>
      <c r="P304" s="696">
        <f t="shared" si="67"/>
        <v>568</v>
      </c>
      <c r="Q304" s="696">
        <f t="shared" si="67"/>
        <v>568</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931</v>
      </c>
      <c r="O305" s="696">
        <f t="shared" si="67"/>
        <v>931</v>
      </c>
      <c r="P305" s="696">
        <f t="shared" si="67"/>
        <v>931</v>
      </c>
      <c r="Q305" s="696">
        <f t="shared" si="67"/>
        <v>931</v>
      </c>
      <c r="R305" s="698">
        <f t="shared" si="67"/>
        <v>203</v>
      </c>
      <c r="S305" s="698">
        <f t="shared" si="67"/>
        <v>203</v>
      </c>
      <c r="T305" s="698">
        <f t="shared" si="67"/>
        <v>203</v>
      </c>
      <c r="U305" s="698">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1295</v>
      </c>
      <c r="O306" s="697">
        <f t="shared" si="67"/>
        <v>1295</v>
      </c>
      <c r="P306" s="697">
        <f t="shared" si="67"/>
        <v>1295</v>
      </c>
      <c r="Q306" s="697">
        <f t="shared" si="67"/>
        <v>1295</v>
      </c>
      <c r="R306" s="698">
        <f t="shared" si="67"/>
        <v>203</v>
      </c>
      <c r="S306" s="698">
        <f t="shared" si="67"/>
        <v>203</v>
      </c>
      <c r="T306" s="698">
        <f t="shared" si="67"/>
        <v>203</v>
      </c>
      <c r="U306" s="698">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1659</v>
      </c>
      <c r="O307" s="697">
        <f t="shared" si="67"/>
        <v>1659</v>
      </c>
      <c r="P307" s="697">
        <f t="shared" si="67"/>
        <v>1659</v>
      </c>
      <c r="Q307" s="697">
        <f t="shared" si="67"/>
        <v>1659</v>
      </c>
      <c r="R307" s="698">
        <f t="shared" si="67"/>
        <v>203</v>
      </c>
      <c r="S307" s="698">
        <f t="shared" si="67"/>
        <v>203</v>
      </c>
      <c r="T307" s="698">
        <f t="shared" si="67"/>
        <v>203</v>
      </c>
      <c r="U307" s="698">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2024</v>
      </c>
      <c r="O308" s="697">
        <f t="shared" ref="O308:U311" si="68">MIN(363,INT((O277 - DATE(YEAR(O277),1,1))))+364*(YEAR(O277)-i_startyear)</f>
        <v>2024</v>
      </c>
      <c r="P308" s="697">
        <f t="shared" si="68"/>
        <v>2024</v>
      </c>
      <c r="Q308" s="697">
        <f t="shared" si="68"/>
        <v>2024</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0"/>
      <c r="F309" s="330"/>
      <c r="G309" s="275"/>
      <c r="H309" s="280"/>
      <c r="I309" s="335"/>
      <c r="J309" s="335"/>
      <c r="K309" s="335"/>
      <c r="L309" s="280"/>
      <c r="M309" s="280"/>
      <c r="N309" s="695">
        <f t="shared" si="66"/>
        <v>2387</v>
      </c>
      <c r="O309" s="697">
        <f t="shared" si="68"/>
        <v>2387</v>
      </c>
      <c r="P309" s="697">
        <f t="shared" si="68"/>
        <v>2387</v>
      </c>
      <c r="Q309" s="697">
        <f t="shared" si="68"/>
        <v>2387</v>
      </c>
      <c r="R309" s="698">
        <f t="shared" si="68"/>
        <v>203</v>
      </c>
      <c r="S309" s="698">
        <f t="shared" si="68"/>
        <v>203</v>
      </c>
      <c r="T309" s="698">
        <f t="shared" si="68"/>
        <v>203</v>
      </c>
      <c r="U309" s="698">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0"/>
      <c r="F310" s="330"/>
      <c r="G310" s="275"/>
      <c r="H310" s="280"/>
      <c r="I310" s="335"/>
      <c r="J310" s="335"/>
      <c r="K310" s="335"/>
      <c r="L310" s="280"/>
      <c r="M310" s="280"/>
      <c r="N310" s="695">
        <f t="shared" si="66"/>
        <v>2751</v>
      </c>
      <c r="O310" s="697">
        <f t="shared" si="68"/>
        <v>2751</v>
      </c>
      <c r="P310" s="697">
        <f t="shared" si="68"/>
        <v>2751</v>
      </c>
      <c r="Q310" s="697">
        <f t="shared" si="68"/>
        <v>2751</v>
      </c>
      <c r="R310" s="698">
        <f t="shared" si="68"/>
        <v>203</v>
      </c>
      <c r="S310" s="698">
        <f t="shared" si="68"/>
        <v>203</v>
      </c>
      <c r="T310" s="698">
        <f t="shared" si="68"/>
        <v>203</v>
      </c>
      <c r="U310" s="698">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0"/>
      <c r="F311" s="330"/>
      <c r="G311" s="275"/>
      <c r="H311" s="280"/>
      <c r="I311" s="335"/>
      <c r="J311" s="335"/>
      <c r="K311" s="335"/>
      <c r="L311" s="280"/>
      <c r="M311" s="280"/>
      <c r="N311" s="695">
        <f t="shared" si="66"/>
        <v>3115</v>
      </c>
      <c r="O311" s="697">
        <f t="shared" si="68"/>
        <v>3115</v>
      </c>
      <c r="P311" s="697">
        <f t="shared" si="68"/>
        <v>3115</v>
      </c>
      <c r="Q311" s="697">
        <f t="shared" si="68"/>
        <v>3115</v>
      </c>
      <c r="R311" s="698">
        <f t="shared" si="68"/>
        <v>203</v>
      </c>
      <c r="S311" s="698">
        <f t="shared" si="68"/>
        <v>203</v>
      </c>
      <c r="T311" s="698">
        <f t="shared" si="68"/>
        <v>203</v>
      </c>
      <c r="U311" s="698">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395</v>
      </c>
      <c r="AR312" s="262"/>
      <c r="AS312" s="250"/>
      <c r="AT312" s="250"/>
      <c r="AU312" s="250"/>
    </row>
    <row r="313" spans="1:47" outlineLevel="2" x14ac:dyDescent="0.35">
      <c r="A313" s="250"/>
      <c r="B313" s="259"/>
      <c r="C313" s="252">
        <f>INT($C$232)+2</f>
        <v>3</v>
      </c>
      <c r="D313" s="275"/>
      <c r="E313" s="330" t="s">
        <v>510</v>
      </c>
      <c r="F313" s="330"/>
      <c r="G313" s="275"/>
      <c r="H313" s="343" t="s">
        <v>511</v>
      </c>
      <c r="I313" s="303" t="s">
        <v>512</v>
      </c>
      <c r="J313" s="303"/>
      <c r="K313" s="280"/>
      <c r="L313" s="280"/>
      <c r="M313" s="280"/>
      <c r="N313" s="303" t="s">
        <v>532</v>
      </c>
      <c r="O313" s="303"/>
      <c r="P313" s="303"/>
      <c r="Q313" s="303"/>
      <c r="R313" s="280" t="s">
        <v>533</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0">
        <v>1</v>
      </c>
      <c r="F314" s="330"/>
      <c r="G314" s="275"/>
      <c r="H314" s="296" t="str">
        <f>H$251</f>
        <v>Aut</v>
      </c>
      <c r="I314" s="280">
        <v>0</v>
      </c>
      <c r="J314" s="280" t="s">
        <v>534</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0">
        <v>1</v>
      </c>
      <c r="F315" s="330"/>
      <c r="G315" s="275"/>
      <c r="H315" s="280"/>
      <c r="I315" s="280">
        <v>1</v>
      </c>
      <c r="J315" s="280" t="s">
        <v>535</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3">INT($C$232+3)</f>
        <v>4</v>
      </c>
      <c r="D316" s="275"/>
      <c r="E316" s="330">
        <v>1</v>
      </c>
      <c r="F316" s="330"/>
      <c r="G316" s="275"/>
      <c r="H316" s="280"/>
      <c r="I316" s="280">
        <v>2</v>
      </c>
      <c r="J316" s="280" t="s">
        <v>536</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3</v>
      </c>
      <c r="J317" s="280" t="s">
        <v>521</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4</v>
      </c>
      <c r="J318" s="280" t="s">
        <v>522</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3"/>
        <v>4</v>
      </c>
      <c r="D319" s="275"/>
      <c r="E319" s="330">
        <v>1</v>
      </c>
      <c r="F319" s="330"/>
      <c r="G319" s="275"/>
      <c r="H319" s="280"/>
      <c r="I319" s="280">
        <v>5</v>
      </c>
      <c r="J319" s="280" t="s">
        <v>523</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3"/>
        <v>4</v>
      </c>
      <c r="D320" s="275"/>
      <c r="E320" s="330">
        <v>1</v>
      </c>
      <c r="F320" s="330"/>
      <c r="G320" s="275"/>
      <c r="H320" s="280"/>
      <c r="I320" s="280">
        <v>6</v>
      </c>
      <c r="J320" s="280" t="s">
        <v>524</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3"/>
        <v>4</v>
      </c>
      <c r="D321" s="275"/>
      <c r="E321" s="330">
        <v>1</v>
      </c>
      <c r="F321" s="330"/>
      <c r="G321" s="275"/>
      <c r="H321" s="280"/>
      <c r="I321" s="280">
        <v>7</v>
      </c>
      <c r="J321" s="280" t="s">
        <v>525</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0">
        <v>2</v>
      </c>
      <c r="F322" s="330"/>
      <c r="G322" s="275"/>
      <c r="H322" s="296" t="str">
        <f>H$252</f>
        <v>Win</v>
      </c>
      <c r="I322" s="280">
        <v>0</v>
      </c>
      <c r="J322" s="280" t="s">
        <v>534</v>
      </c>
      <c r="K322" s="280"/>
      <c r="L322" s="280"/>
      <c r="M322" s="280"/>
      <c r="N322" s="372">
        <v>2.5000000000000001E-2</v>
      </c>
      <c r="O322" s="372">
        <v>2.5000000000000001E-2</v>
      </c>
      <c r="P322" s="372">
        <v>2.5000000000000001E-2</v>
      </c>
      <c r="Q322" s="372">
        <v>2.5000000000000001E-2</v>
      </c>
      <c r="R322" s="373">
        <f t="shared" si="69"/>
        <v>43850</v>
      </c>
      <c r="S322" s="373">
        <f t="shared" si="70"/>
        <v>43850</v>
      </c>
      <c r="T322" s="373">
        <f t="shared" si="71"/>
        <v>43850</v>
      </c>
      <c r="U322" s="373">
        <f t="shared" si="72"/>
        <v>43850</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0">
        <v>2</v>
      </c>
      <c r="F323" s="330"/>
      <c r="G323" s="275"/>
      <c r="H323" s="280"/>
      <c r="I323" s="280">
        <v>1</v>
      </c>
      <c r="J323" s="280" t="s">
        <v>535</v>
      </c>
      <c r="K323" s="280"/>
      <c r="L323" s="280"/>
      <c r="M323" s="280"/>
      <c r="N323" s="372">
        <v>2.5000000000000001E-2</v>
      </c>
      <c r="O323" s="372">
        <v>2.5000000000000001E-2</v>
      </c>
      <c r="P323" s="372">
        <v>2.5000000000000001E-2</v>
      </c>
      <c r="Q323" s="372">
        <v>2.5000000000000001E-2</v>
      </c>
      <c r="R323" s="373">
        <f t="shared" si="69"/>
        <v>44215</v>
      </c>
      <c r="S323" s="373">
        <f t="shared" si="70"/>
        <v>44215</v>
      </c>
      <c r="T323" s="373">
        <f t="shared" si="71"/>
        <v>44215</v>
      </c>
      <c r="U323" s="373">
        <f t="shared" si="72"/>
        <v>44215</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4">INT($C$232+3)</f>
        <v>4</v>
      </c>
      <c r="D324" s="275"/>
      <c r="E324" s="330">
        <v>2</v>
      </c>
      <c r="F324" s="330"/>
      <c r="G324" s="275"/>
      <c r="H324" s="280"/>
      <c r="I324" s="280">
        <v>2</v>
      </c>
      <c r="J324" s="280" t="s">
        <v>536</v>
      </c>
      <c r="K324" s="280"/>
      <c r="L324" s="280"/>
      <c r="M324" s="280"/>
      <c r="N324" s="372">
        <v>1.4999999999999999E-2</v>
      </c>
      <c r="O324" s="372">
        <v>1.4999999999999999E-2</v>
      </c>
      <c r="P324" s="372">
        <v>1.4999999999999999E-2</v>
      </c>
      <c r="Q324" s="372">
        <v>1.4999999999999999E-2</v>
      </c>
      <c r="R324" s="373">
        <f t="shared" si="69"/>
        <v>44580</v>
      </c>
      <c r="S324" s="373">
        <f t="shared" si="70"/>
        <v>44580</v>
      </c>
      <c r="T324" s="373">
        <f t="shared" si="71"/>
        <v>44580</v>
      </c>
      <c r="U324" s="373">
        <f t="shared" si="72"/>
        <v>44580</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3</v>
      </c>
      <c r="J325" s="280" t="s">
        <v>521</v>
      </c>
      <c r="K325" s="280"/>
      <c r="L325" s="280"/>
      <c r="M325" s="280"/>
      <c r="N325" s="372">
        <v>1.4999999999999999E-2</v>
      </c>
      <c r="O325" s="372">
        <v>1.4999999999999999E-2</v>
      </c>
      <c r="P325" s="372">
        <v>1.4999999999999999E-2</v>
      </c>
      <c r="Q325" s="372">
        <v>1.4999999999999999E-2</v>
      </c>
      <c r="R325" s="373">
        <f t="shared" si="69"/>
        <v>44945</v>
      </c>
      <c r="S325" s="373">
        <f t="shared" si="70"/>
        <v>44945</v>
      </c>
      <c r="T325" s="373">
        <f t="shared" si="71"/>
        <v>44945</v>
      </c>
      <c r="U325" s="373">
        <f t="shared" si="72"/>
        <v>44945</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4</v>
      </c>
      <c r="J326" s="280" t="s">
        <v>522</v>
      </c>
      <c r="K326" s="280"/>
      <c r="L326" s="280"/>
      <c r="M326" s="280"/>
      <c r="N326" s="372">
        <v>1.4999999999999999E-2</v>
      </c>
      <c r="O326" s="372">
        <v>1.4999999999999999E-2</v>
      </c>
      <c r="P326" s="372">
        <v>1.4999999999999999E-2</v>
      </c>
      <c r="Q326" s="372">
        <v>1.4999999999999999E-2</v>
      </c>
      <c r="R326" s="373">
        <f t="shared" si="69"/>
        <v>45311</v>
      </c>
      <c r="S326" s="373">
        <f t="shared" si="70"/>
        <v>45311</v>
      </c>
      <c r="T326" s="373">
        <f t="shared" si="71"/>
        <v>45311</v>
      </c>
      <c r="U326" s="373">
        <f t="shared" si="72"/>
        <v>45311</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4"/>
        <v>4</v>
      </c>
      <c r="D327" s="275"/>
      <c r="E327" s="330">
        <v>2</v>
      </c>
      <c r="F327" s="330"/>
      <c r="G327" s="275"/>
      <c r="H327" s="280"/>
      <c r="I327" s="280">
        <v>5</v>
      </c>
      <c r="J327" s="280" t="s">
        <v>523</v>
      </c>
      <c r="K327" s="280"/>
      <c r="L327" s="280"/>
      <c r="M327" s="280"/>
      <c r="N327" s="372">
        <v>1.4999999999999999E-2</v>
      </c>
      <c r="O327" s="372">
        <v>1.4999999999999999E-2</v>
      </c>
      <c r="P327" s="372">
        <v>1.4999999999999999E-2</v>
      </c>
      <c r="Q327" s="372">
        <v>1.4999999999999999E-2</v>
      </c>
      <c r="R327" s="373">
        <f t="shared" si="69"/>
        <v>45676</v>
      </c>
      <c r="S327" s="373">
        <f t="shared" si="70"/>
        <v>45676</v>
      </c>
      <c r="T327" s="373">
        <f t="shared" si="71"/>
        <v>45676</v>
      </c>
      <c r="U327" s="373">
        <f t="shared" si="72"/>
        <v>45676</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4"/>
        <v>4</v>
      </c>
      <c r="D328" s="275"/>
      <c r="E328" s="330">
        <v>2</v>
      </c>
      <c r="F328" s="330"/>
      <c r="G328" s="275"/>
      <c r="H328" s="280"/>
      <c r="I328" s="280">
        <v>6</v>
      </c>
      <c r="J328" s="280" t="s">
        <v>524</v>
      </c>
      <c r="K328" s="280"/>
      <c r="L328" s="280"/>
      <c r="M328" s="280"/>
      <c r="N328" s="372">
        <v>1.4999999999999999E-2</v>
      </c>
      <c r="O328" s="372">
        <v>1.4999999999999999E-2</v>
      </c>
      <c r="P328" s="372">
        <v>1.4999999999999999E-2</v>
      </c>
      <c r="Q328" s="372">
        <v>1.4999999999999999E-2</v>
      </c>
      <c r="R328" s="373">
        <f t="shared" si="69"/>
        <v>46041</v>
      </c>
      <c r="S328" s="373">
        <f t="shared" si="70"/>
        <v>46041</v>
      </c>
      <c r="T328" s="373">
        <f t="shared" si="71"/>
        <v>46041</v>
      </c>
      <c r="U328" s="373">
        <f t="shared" si="72"/>
        <v>46041</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4"/>
        <v>4</v>
      </c>
      <c r="D329" s="275"/>
      <c r="E329" s="330">
        <v>2</v>
      </c>
      <c r="F329" s="330"/>
      <c r="G329" s="275"/>
      <c r="H329" s="280"/>
      <c r="I329" s="280">
        <v>7</v>
      </c>
      <c r="J329" s="280" t="s">
        <v>525</v>
      </c>
      <c r="K329" s="280"/>
      <c r="L329" s="280"/>
      <c r="M329" s="280"/>
      <c r="N329" s="372">
        <v>1.4999999999999999E-2</v>
      </c>
      <c r="O329" s="372">
        <v>1.4999999999999999E-2</v>
      </c>
      <c r="P329" s="372">
        <v>1.4999999999999999E-2</v>
      </c>
      <c r="Q329" s="372">
        <v>1.4999999999999999E-2</v>
      </c>
      <c r="R329" s="373">
        <f t="shared" si="69"/>
        <v>46406</v>
      </c>
      <c r="S329" s="373">
        <f t="shared" si="70"/>
        <v>46406</v>
      </c>
      <c r="T329" s="373">
        <f t="shared" si="71"/>
        <v>46406</v>
      </c>
      <c r="U329" s="373">
        <f t="shared" si="72"/>
        <v>46406</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0">
        <v>3</v>
      </c>
      <c r="F330" s="330"/>
      <c r="G330" s="275"/>
      <c r="H330" s="296" t="str">
        <f>H$253</f>
        <v>Spr</v>
      </c>
      <c r="I330" s="280">
        <v>0</v>
      </c>
      <c r="J330" s="280" t="s">
        <v>534</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0">
        <v>3</v>
      </c>
      <c r="F331" s="330"/>
      <c r="G331" s="275"/>
      <c r="H331" s="280"/>
      <c r="I331" s="280">
        <v>1</v>
      </c>
      <c r="J331" s="280" t="s">
        <v>535</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5">INT($C$232+3)</f>
        <v>4</v>
      </c>
      <c r="D332" s="275"/>
      <c r="E332" s="330">
        <v>3</v>
      </c>
      <c r="F332" s="330"/>
      <c r="G332" s="275"/>
      <c r="H332" s="280"/>
      <c r="I332" s="280">
        <v>2</v>
      </c>
      <c r="J332" s="280" t="s">
        <v>536</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3</v>
      </c>
      <c r="J333" s="280" t="s">
        <v>521</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4</v>
      </c>
      <c r="J334" s="280" t="s">
        <v>522</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5"/>
        <v>4</v>
      </c>
      <c r="D335" s="275"/>
      <c r="E335" s="330">
        <v>3</v>
      </c>
      <c r="F335" s="330"/>
      <c r="G335" s="275"/>
      <c r="H335" s="280"/>
      <c r="I335" s="280">
        <v>5</v>
      </c>
      <c r="J335" s="280" t="s">
        <v>523</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5"/>
        <v>4</v>
      </c>
      <c r="D336" s="275"/>
      <c r="E336" s="330">
        <v>3</v>
      </c>
      <c r="F336" s="330"/>
      <c r="G336" s="275"/>
      <c r="H336" s="280"/>
      <c r="I336" s="280">
        <v>6</v>
      </c>
      <c r="J336" s="280" t="s">
        <v>524</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5"/>
        <v>4</v>
      </c>
      <c r="D337" s="275"/>
      <c r="E337" s="330">
        <v>3</v>
      </c>
      <c r="F337" s="330"/>
      <c r="G337" s="275"/>
      <c r="H337" s="280"/>
      <c r="I337" s="280">
        <v>7</v>
      </c>
      <c r="J337" s="280" t="s">
        <v>525</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395</v>
      </c>
      <c r="AR338" s="262"/>
      <c r="AS338" s="250"/>
      <c r="AT338" s="250"/>
      <c r="AU338" s="250"/>
    </row>
    <row r="339" spans="1:47" outlineLevel="2" collapsed="1" x14ac:dyDescent="0.35">
      <c r="A339" s="250"/>
      <c r="B339" s="259"/>
      <c r="C339" s="252">
        <f>INT($C$232+3)</f>
        <v>4</v>
      </c>
      <c r="D339" s="275"/>
      <c r="E339" s="330"/>
      <c r="F339" s="330"/>
      <c r="G339" s="275"/>
      <c r="H339" s="343" t="s">
        <v>537</v>
      </c>
      <c r="I339" s="303" t="s">
        <v>538</v>
      </c>
      <c r="J339" s="302"/>
      <c r="K339" s="280"/>
      <c r="L339" s="280"/>
      <c r="M339" s="280"/>
      <c r="N339" s="280"/>
      <c r="O339" s="853" t="s">
        <v>970</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0"/>
      <c r="F341" s="330"/>
      <c r="G341" s="275"/>
      <c r="H341" s="375" t="s">
        <v>1042</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0"/>
      <c r="F344" s="330"/>
      <c r="G344" s="275"/>
      <c r="H344" s="296"/>
      <c r="I344" s="280"/>
      <c r="J344" s="350" t="s">
        <v>1036</v>
      </c>
      <c r="K344" s="701">
        <f t="shared" ref="K344:M346" si="76">MIN(363,INT((K340 - DATE(YEAR(K340),1,1))))+364*INT(YEAR(K340)-i_startyear)</f>
        <v>0</v>
      </c>
      <c r="L344" s="701">
        <f t="shared" si="76"/>
        <v>0</v>
      </c>
      <c r="M344" s="701">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0"/>
      <c r="F345" s="330"/>
      <c r="G345" s="275"/>
      <c r="H345" s="296"/>
      <c r="I345" s="280"/>
      <c r="J345" s="350"/>
      <c r="K345" s="701">
        <f t="shared" si="76"/>
        <v>-43317</v>
      </c>
      <c r="L345" s="701">
        <f t="shared" si="76"/>
        <v>-43317</v>
      </c>
      <c r="M345" s="701">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0"/>
      <c r="F346" s="330"/>
      <c r="G346" s="275"/>
      <c r="H346" s="296"/>
      <c r="I346" s="280"/>
      <c r="J346" s="350"/>
      <c r="K346" s="701">
        <f t="shared" si="76"/>
        <v>-43317</v>
      </c>
      <c r="L346" s="701">
        <f t="shared" si="76"/>
        <v>-43317</v>
      </c>
      <c r="M346" s="701">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395</v>
      </c>
      <c r="AR347" s="262"/>
      <c r="AS347" s="250"/>
      <c r="AT347" s="250"/>
      <c r="AU347" s="250"/>
    </row>
    <row r="348" spans="1:47" outlineLevel="2" collapsed="1" x14ac:dyDescent="0.35">
      <c r="A348" s="250"/>
      <c r="B348" s="259"/>
      <c r="C348" s="252">
        <f>INT($C$232+3)</f>
        <v>4</v>
      </c>
      <c r="D348" s="275"/>
      <c r="E348" s="330"/>
      <c r="F348" s="330"/>
      <c r="G348" s="275"/>
      <c r="H348" s="343" t="s">
        <v>511</v>
      </c>
      <c r="I348" s="280" t="s">
        <v>539</v>
      </c>
      <c r="J348" s="280"/>
      <c r="K348" s="280"/>
      <c r="L348" s="280"/>
      <c r="M348" s="280"/>
      <c r="N348" s="303" t="s">
        <v>540</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0"/>
      <c r="F349" s="330"/>
      <c r="G349" s="275"/>
      <c r="H349" s="296" t="str">
        <f>H$251</f>
        <v>Aut</v>
      </c>
      <c r="I349" s="312">
        <v>0.7</v>
      </c>
      <c r="J349" s="280"/>
      <c r="K349" s="280"/>
      <c r="L349" s="282" t="s">
        <v>541</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395</v>
      </c>
      <c r="AR352" s="262"/>
      <c r="AS352" s="250"/>
      <c r="AT352" s="250"/>
      <c r="AU352" s="250"/>
    </row>
    <row r="353" spans="1:47" outlineLevel="2" collapsed="1" x14ac:dyDescent="0.35">
      <c r="A353" s="250"/>
      <c r="B353" s="259"/>
      <c r="C353" s="252">
        <f>INT($C$232+3)</f>
        <v>4</v>
      </c>
      <c r="D353" s="275"/>
      <c r="E353" s="330"/>
      <c r="F353" s="330"/>
      <c r="G353" s="275"/>
      <c r="H353" s="376" t="s">
        <v>542</v>
      </c>
      <c r="I353" s="296" t="s">
        <v>491</v>
      </c>
      <c r="J353" s="280"/>
      <c r="K353" s="282" t="s">
        <v>543</v>
      </c>
      <c r="L353" s="296">
        <f>COUNTA($H$354:$H$357)</f>
        <v>3</v>
      </c>
      <c r="M353" s="283">
        <v>-6</v>
      </c>
      <c r="N353" s="280"/>
      <c r="O353" s="280"/>
      <c r="P353" s="280"/>
      <c r="Q353" s="280"/>
      <c r="R353" s="303" t="s">
        <v>544</v>
      </c>
      <c r="S353" s="302"/>
      <c r="T353" s="302"/>
      <c r="U353" s="302"/>
      <c r="V353" s="280"/>
      <c r="W353" s="280" t="s">
        <v>545</v>
      </c>
      <c r="X353" s="280" t="s">
        <v>546</v>
      </c>
      <c r="Y353" s="280" t="s">
        <v>547</v>
      </c>
      <c r="Z353" s="280" t="s">
        <v>548</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0"/>
      <c r="F354" s="330"/>
      <c r="G354" s="275"/>
      <c r="H354" s="377" t="s">
        <v>549</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0"/>
      <c r="F355" s="330"/>
      <c r="G355" s="275"/>
      <c r="H355" s="378" t="s">
        <v>801</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0"/>
      <c r="F356" s="330"/>
      <c r="G356" s="275"/>
      <c r="H356" s="379" t="s">
        <v>802</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395</v>
      </c>
      <c r="AR357" s="262"/>
      <c r="AS357" s="250"/>
      <c r="AT357" s="250"/>
      <c r="AU357" s="250"/>
    </row>
    <row r="358" spans="1:47" outlineLevel="1" x14ac:dyDescent="0.35">
      <c r="A358" s="250"/>
      <c r="B358" s="259"/>
      <c r="C358" s="252">
        <f>INT($C$232)+1</f>
        <v>2</v>
      </c>
      <c r="D358" s="275"/>
      <c r="E358" s="330"/>
      <c r="F358" s="330"/>
      <c r="G358" s="275"/>
      <c r="H358" s="333" t="s">
        <v>550</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15" hidden="1" customHeight="1" outlineLevel="3" x14ac:dyDescent="0.35">
      <c r="A359" s="250"/>
      <c r="B359" s="259"/>
      <c r="C359" s="252">
        <f>INT($C$232)+3.005</f>
        <v>4.0049999999999999</v>
      </c>
      <c r="D359" s="275" t="s">
        <v>391</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0"/>
      <c r="F360" s="330"/>
      <c r="G360" s="275"/>
      <c r="H360" s="343"/>
      <c r="I360" s="303" t="s">
        <v>512</v>
      </c>
      <c r="J360" s="303"/>
      <c r="K360" s="280"/>
      <c r="L360" s="280"/>
      <c r="M360" s="280"/>
      <c r="N360" s="303" t="s">
        <v>551</v>
      </c>
      <c r="O360" s="303"/>
      <c r="P360" s="303"/>
      <c r="Q360" s="303"/>
      <c r="R360" s="280"/>
      <c r="S360" s="280"/>
      <c r="T360" s="280"/>
      <c r="U360" s="280"/>
      <c r="V360" s="280" t="s">
        <v>552</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9">INT($C$232)+3</f>
        <v>4</v>
      </c>
      <c r="D361" s="275"/>
      <c r="E361" s="330"/>
      <c r="F361" s="330"/>
      <c r="G361" s="275"/>
      <c r="H361" s="280"/>
      <c r="I361" s="280">
        <v>0</v>
      </c>
      <c r="J361" s="280" t="s">
        <v>534</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1</v>
      </c>
      <c r="J362" s="280" t="s">
        <v>535</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2</v>
      </c>
      <c r="J363" s="280" t="s">
        <v>536</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3</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4</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9"/>
        <v>4</v>
      </c>
      <c r="D366" s="275"/>
      <c r="E366" s="330"/>
      <c r="F366" s="330"/>
      <c r="G366" s="275"/>
      <c r="H366" s="280"/>
      <c r="I366" s="280">
        <v>5</v>
      </c>
      <c r="J366" s="280" t="s">
        <v>523</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9"/>
        <v>4</v>
      </c>
      <c r="D367" s="275"/>
      <c r="E367" s="330"/>
      <c r="F367" s="330"/>
      <c r="G367" s="275"/>
      <c r="H367" s="280"/>
      <c r="I367" s="280">
        <v>6</v>
      </c>
      <c r="J367" s="280" t="s">
        <v>524</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9"/>
        <v>4</v>
      </c>
      <c r="D368" s="275"/>
      <c r="E368" s="330"/>
      <c r="F368" s="330"/>
      <c r="G368" s="275"/>
      <c r="H368" s="280"/>
      <c r="I368" s="280">
        <v>7</v>
      </c>
      <c r="J368" s="280" t="s">
        <v>525</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395</v>
      </c>
      <c r="AR369" s="262"/>
      <c r="AS369" s="250"/>
      <c r="AT369" s="250"/>
      <c r="AU369" s="250"/>
    </row>
    <row r="370" spans="1:47" outlineLevel="2" collapsed="1" x14ac:dyDescent="0.35">
      <c r="A370" s="250"/>
      <c r="B370" s="259"/>
      <c r="C370" s="252">
        <f>INT($C$232+3)</f>
        <v>4</v>
      </c>
      <c r="D370" s="275"/>
      <c r="E370" s="330"/>
      <c r="F370" s="330"/>
      <c r="G370" s="275"/>
      <c r="H370" s="343"/>
      <c r="I370" s="303" t="s">
        <v>512</v>
      </c>
      <c r="J370" s="303"/>
      <c r="K370" s="280"/>
      <c r="L370" s="280"/>
      <c r="M370" s="280"/>
      <c r="N370" s="303" t="s">
        <v>805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1">INT($C$232)+3</f>
        <v>4</v>
      </c>
      <c r="D371" s="275"/>
      <c r="E371" s="330"/>
      <c r="F371" s="330"/>
      <c r="G371" s="275"/>
      <c r="H371" s="280"/>
      <c r="I371" s="280">
        <v>0</v>
      </c>
      <c r="J371" s="280" t="s">
        <v>534</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1</v>
      </c>
      <c r="J372" s="280" t="s">
        <v>535</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2</v>
      </c>
      <c r="J373" s="280" t="s">
        <v>536</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3</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4</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1"/>
        <v>4</v>
      </c>
      <c r="D376" s="275"/>
      <c r="E376" s="330"/>
      <c r="F376" s="330"/>
      <c r="G376" s="275"/>
      <c r="H376" s="280"/>
      <c r="I376" s="280">
        <v>5</v>
      </c>
      <c r="J376" s="280" t="s">
        <v>523</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1"/>
        <v>4</v>
      </c>
      <c r="D377" s="275"/>
      <c r="E377" s="330"/>
      <c r="F377" s="330"/>
      <c r="G377" s="275"/>
      <c r="H377" s="280"/>
      <c r="I377" s="280">
        <v>6</v>
      </c>
      <c r="J377" s="280" t="s">
        <v>524</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1"/>
        <v>4</v>
      </c>
      <c r="D378" s="275"/>
      <c r="E378" s="330"/>
      <c r="F378" s="330"/>
      <c r="G378" s="275"/>
      <c r="H378" s="280"/>
      <c r="I378" s="280">
        <v>7</v>
      </c>
      <c r="J378" s="280" t="s">
        <v>525</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395</v>
      </c>
      <c r="AR379" s="262"/>
      <c r="AS379" s="250"/>
      <c r="AT379" s="250"/>
      <c r="AU379" s="250"/>
    </row>
    <row r="380" spans="1:47" outlineLevel="2" collapsed="1" x14ac:dyDescent="0.35">
      <c r="A380" s="250"/>
      <c r="B380" s="259"/>
      <c r="C380" s="252">
        <f>INT($C$232+3)</f>
        <v>4</v>
      </c>
      <c r="D380" s="275"/>
      <c r="E380" s="330"/>
      <c r="F380" s="330"/>
      <c r="G380" s="275"/>
      <c r="H380" s="343"/>
      <c r="I380" s="303" t="s">
        <v>512</v>
      </c>
      <c r="J380" s="303"/>
      <c r="K380" s="280"/>
      <c r="L380" s="280"/>
      <c r="M380" s="280"/>
      <c r="N380" s="303" t="s">
        <v>553</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2">INT($C$232)+3</f>
        <v>4</v>
      </c>
      <c r="D381" s="275"/>
      <c r="E381" s="330"/>
      <c r="F381" s="330"/>
      <c r="G381" s="275"/>
      <c r="H381" s="280"/>
      <c r="I381" s="280">
        <v>0</v>
      </c>
      <c r="J381" s="280" t="s">
        <v>534</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1</v>
      </c>
      <c r="J382" s="280" t="s">
        <v>535</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2</v>
      </c>
      <c r="J383" s="280" t="s">
        <v>536</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3</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4</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2"/>
        <v>4</v>
      </c>
      <c r="D386" s="275"/>
      <c r="E386" s="330"/>
      <c r="F386" s="330"/>
      <c r="G386" s="275"/>
      <c r="H386" s="280"/>
      <c r="I386" s="280">
        <v>5</v>
      </c>
      <c r="J386" s="280" t="s">
        <v>523</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2"/>
        <v>4</v>
      </c>
      <c r="D387" s="275"/>
      <c r="E387" s="330"/>
      <c r="F387" s="330"/>
      <c r="G387" s="275"/>
      <c r="H387" s="280"/>
      <c r="I387" s="280">
        <v>6</v>
      </c>
      <c r="J387" s="280" t="s">
        <v>524</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2"/>
        <v>4</v>
      </c>
      <c r="D388" s="275"/>
      <c r="E388" s="330"/>
      <c r="F388" s="330"/>
      <c r="G388" s="275"/>
      <c r="H388" s="280"/>
      <c r="I388" s="280">
        <v>7</v>
      </c>
      <c r="J388" s="280" t="s">
        <v>525</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395</v>
      </c>
      <c r="AR389" s="262"/>
      <c r="AS389" s="250"/>
      <c r="AT389" s="250"/>
      <c r="AU389" s="250"/>
    </row>
    <row r="390" spans="1:47" outlineLevel="2" x14ac:dyDescent="0.35">
      <c r="A390" s="250"/>
      <c r="B390" s="259"/>
      <c r="C390" s="252">
        <f t="shared" ref="C390:C395" si="83">INT($C$232)+3</f>
        <v>4</v>
      </c>
      <c r="D390" s="275"/>
      <c r="E390" s="330"/>
      <c r="F390" s="330"/>
      <c r="G390" s="275"/>
      <c r="H390" s="280" t="s">
        <v>1032</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3"/>
        <v>4</v>
      </c>
      <c r="D391" s="275"/>
      <c r="E391" s="330"/>
      <c r="F391" s="330"/>
      <c r="G391" s="275"/>
      <c r="H391" s="280" t="s">
        <v>554</v>
      </c>
      <c r="I391" s="317">
        <v>55</v>
      </c>
      <c r="J391" s="280" t="s">
        <v>555</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3"/>
        <v>4</v>
      </c>
      <c r="D393" s="275"/>
      <c r="E393" s="330"/>
      <c r="F393" s="330"/>
      <c r="G393" s="275"/>
      <c r="H393" s="280" t="s">
        <v>557</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3"/>
        <v>4</v>
      </c>
      <c r="D394" s="275"/>
      <c r="E394" s="330"/>
      <c r="F394" s="330"/>
      <c r="G394" s="275"/>
      <c r="H394" s="280" t="s">
        <v>558</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3"/>
        <v>4</v>
      </c>
      <c r="D395" s="275"/>
      <c r="E395" s="330"/>
      <c r="F395" s="330"/>
      <c r="G395" s="275"/>
      <c r="H395" s="280" t="s">
        <v>559</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0"/>
      <c r="F397" s="330"/>
      <c r="G397" s="275"/>
      <c r="H397" s="280" t="s">
        <v>971</v>
      </c>
      <c r="I397" s="280"/>
      <c r="J397" s="280"/>
      <c r="K397" s="280"/>
      <c r="L397" s="280" t="s">
        <v>560</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0"/>
      <c r="F398" s="330"/>
      <c r="G398" s="275"/>
      <c r="H398" s="380"/>
      <c r="I398" s="280" t="s">
        <v>963</v>
      </c>
      <c r="J398" s="280" t="s">
        <v>964</v>
      </c>
      <c r="K398" s="651"/>
      <c r="L398" s="296" t="s">
        <v>561</v>
      </c>
      <c r="M398" s="296" t="s">
        <v>966</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4">INT($C$232)+3</f>
        <v>4</v>
      </c>
      <c r="D399" s="275"/>
      <c r="E399" s="330"/>
      <c r="F399" s="330"/>
      <c r="G399" s="275"/>
      <c r="H399" s="282" t="s">
        <v>965</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535</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536</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282" t="s">
        <v>523</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282" t="s">
        <v>524</v>
      </c>
      <c r="I405" s="381" t="b">
        <v>0</v>
      </c>
      <c r="J405" s="297" t="b">
        <v>0</v>
      </c>
      <c r="K405" s="280"/>
      <c r="L405" s="312">
        <f t="shared" si="86"/>
        <v>1</v>
      </c>
      <c r="M405" s="312">
        <f t="shared" si="85"/>
        <v>1</v>
      </c>
      <c r="N405" s="348"/>
      <c r="O405" s="569"/>
      <c r="P405" s="862" t="s">
        <v>901</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4"/>
        <v>4</v>
      </c>
      <c r="D406" s="275"/>
      <c r="E406" s="330"/>
      <c r="F406" s="330"/>
      <c r="G406" s="275"/>
      <c r="H406" s="282" t="s">
        <v>525</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4"/>
        <v>4</v>
      </c>
      <c r="D408" s="275"/>
      <c r="E408" s="330"/>
      <c r="F408" s="330"/>
      <c r="G408" s="275"/>
      <c r="H408" s="430" t="s">
        <v>562</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48"/>
      <c r="I409" s="382"/>
      <c r="J409" s="382"/>
      <c r="K409" s="383" t="s">
        <v>563</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4"/>
        <v>4</v>
      </c>
      <c r="D410" s="275"/>
      <c r="E410" s="330"/>
      <c r="F410" s="330"/>
      <c r="G410" s="275"/>
      <c r="H410" s="348"/>
      <c r="I410" s="385" t="s">
        <v>542</v>
      </c>
      <c r="J410" s="385" t="s">
        <v>564</v>
      </c>
      <c r="K410" s="386" t="s">
        <v>565</v>
      </c>
      <c r="L410" s="296" t="s">
        <v>566</v>
      </c>
      <c r="M410" s="296" t="s">
        <v>567</v>
      </c>
      <c r="N410" s="387" t="s">
        <v>542</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4"/>
        <v>4</v>
      </c>
      <c r="D411" s="275"/>
      <c r="E411" s="330"/>
      <c r="F411" s="330"/>
      <c r="G411" s="275"/>
      <c r="H411" s="388" t="s">
        <v>426</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4"/>
        <v>4</v>
      </c>
      <c r="D412" s="275"/>
      <c r="E412" s="330"/>
      <c r="F412" s="330"/>
      <c r="G412" s="275"/>
      <c r="H412" s="388" t="s">
        <v>428</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395</v>
      </c>
      <c r="AR413" s="262"/>
      <c r="AS413" s="250"/>
      <c r="AT413" s="250"/>
      <c r="AU413" s="250"/>
    </row>
    <row r="414" spans="1:47" outlineLevel="1" x14ac:dyDescent="0.35">
      <c r="A414" s="250"/>
      <c r="B414" s="259"/>
      <c r="C414" s="252">
        <f>INT($C$232)+1</f>
        <v>2</v>
      </c>
      <c r="D414" s="275"/>
      <c r="E414" s="330"/>
      <c r="F414" s="330"/>
      <c r="G414" s="275"/>
      <c r="H414" s="333" t="s">
        <v>885</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15" hidden="1" customHeight="1" outlineLevel="3" x14ac:dyDescent="0.35">
      <c r="A415" s="250"/>
      <c r="B415" s="259"/>
      <c r="C415" s="252">
        <f>INT($C$232)+3.005</f>
        <v>4.0049999999999999</v>
      </c>
      <c r="D415" s="275" t="s">
        <v>391</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0"/>
      <c r="F416" s="330"/>
      <c r="G416" s="275"/>
      <c r="H416" s="343" t="s">
        <v>569</v>
      </c>
      <c r="I416" s="303" t="s">
        <v>570</v>
      </c>
      <c r="J416" s="390"/>
      <c r="K416" s="303" t="s">
        <v>792</v>
      </c>
      <c r="L416" s="303"/>
      <c r="M416" s="303"/>
      <c r="N416" s="303" t="s">
        <v>793</v>
      </c>
      <c r="O416" s="303"/>
      <c r="P416" s="303"/>
      <c r="Q416" s="303"/>
      <c r="R416" s="303" t="s">
        <v>1038</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794</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395</v>
      </c>
      <c r="AR428" s="262"/>
      <c r="AS428" s="250"/>
      <c r="AT428" s="250"/>
      <c r="AU428" s="250"/>
    </row>
    <row r="429" spans="1:47" outlineLevel="1" x14ac:dyDescent="0.35">
      <c r="A429" s="250"/>
      <c r="B429" s="259"/>
      <c r="C429" s="252">
        <f>INT($C$232)+1</f>
        <v>2</v>
      </c>
      <c r="D429" s="275"/>
      <c r="E429" s="330"/>
      <c r="F429" s="330"/>
      <c r="G429" s="275"/>
      <c r="H429" s="333" t="s">
        <v>568</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15" hidden="1" customHeight="1" outlineLevel="3" x14ac:dyDescent="0.35">
      <c r="A430" s="250"/>
      <c r="B430" s="259"/>
      <c r="C430" s="252">
        <f>INT($C$232)+3.005</f>
        <v>4.0049999999999999</v>
      </c>
      <c r="D430" s="275" t="s">
        <v>391</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0"/>
      <c r="F431" s="330"/>
      <c r="G431" s="275"/>
      <c r="H431" s="343" t="s">
        <v>569</v>
      </c>
      <c r="I431" s="303" t="s">
        <v>571</v>
      </c>
      <c r="J431" s="390"/>
      <c r="K431" s="391">
        <f>COUNTA($H432:$H$462)</f>
        <v>30</v>
      </c>
      <c r="L431" s="391">
        <f>COUNTA($I$432:$I$462)/K431</f>
        <v>1</v>
      </c>
      <c r="M431" s="283">
        <v>-9</v>
      </c>
      <c r="N431" s="303" t="s">
        <v>572</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x14ac:dyDescent="0.35">
      <c r="A432" s="250"/>
      <c r="B432" s="259"/>
      <c r="C432" s="252">
        <f t="shared" ref="C432:C452" si="92">INT($C$232)+3</f>
        <v>4</v>
      </c>
      <c r="D432" s="275"/>
      <c r="E432" s="330"/>
      <c r="F432" s="330"/>
      <c r="G432" s="275"/>
      <c r="H432" s="296" t="str">
        <f t="shared" ref="H432:H441" si="93">H$251</f>
        <v>Aut</v>
      </c>
      <c r="I432" s="302" t="s">
        <v>800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2"/>
        <v>4</v>
      </c>
      <c r="D442" s="275"/>
      <c r="E442" s="330"/>
      <c r="F442" s="330"/>
      <c r="G442" s="275"/>
      <c r="H442" s="296" t="str">
        <f>H$252</f>
        <v>Win</v>
      </c>
      <c r="I442" s="302" t="s">
        <v>800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2"/>
        <v>4</v>
      </c>
      <c r="D452" s="275"/>
      <c r="E452" s="330"/>
      <c r="F452" s="330"/>
      <c r="G452" s="275"/>
      <c r="H452" s="296" t="str">
        <f t="shared" ref="H452:H461" si="97">H$253</f>
        <v>Spr</v>
      </c>
      <c r="I452" s="302" t="s">
        <v>800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395</v>
      </c>
      <c r="AR462" s="262"/>
      <c r="AS462" s="250"/>
      <c r="AT462" s="250"/>
      <c r="AU462" s="250"/>
    </row>
    <row r="463" spans="1:47" outlineLevel="2" collapsed="1" x14ac:dyDescent="0.35">
      <c r="A463" s="250"/>
      <c r="B463" s="259"/>
      <c r="C463" s="252">
        <f>INT($C$232)+2</f>
        <v>3</v>
      </c>
      <c r="D463" s="275"/>
      <c r="E463" s="330"/>
      <c r="F463" s="330"/>
      <c r="G463" s="275"/>
      <c r="H463" s="343" t="s">
        <v>569</v>
      </c>
      <c r="I463" s="303" t="s">
        <v>573</v>
      </c>
      <c r="J463" s="303"/>
      <c r="K463" s="393">
        <f>COUNTA($H464:$H$476)</f>
        <v>3</v>
      </c>
      <c r="L463" s="391">
        <f>COUNTA($I$464:$I$476)/K463</f>
        <v>4</v>
      </c>
      <c r="M463" s="365"/>
      <c r="N463" s="280"/>
      <c r="O463" s="303" t="s">
        <v>574</v>
      </c>
      <c r="P463" s="303"/>
      <c r="Q463" s="303"/>
      <c r="R463" s="303" t="s">
        <v>575</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9">INT($C$232)+3</f>
        <v>4</v>
      </c>
      <c r="D464" s="275"/>
      <c r="E464" s="330"/>
      <c r="F464" s="330"/>
      <c r="G464" s="275"/>
      <c r="H464" s="296" t="str">
        <f>H$251</f>
        <v>Aut</v>
      </c>
      <c r="I464" s="302" t="s">
        <v>576</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395</v>
      </c>
      <c r="AR476" s="262"/>
      <c r="AS476" s="250"/>
      <c r="AT476" s="250"/>
      <c r="AU476" s="250"/>
    </row>
    <row r="477" spans="1:47" outlineLevel="2" collapsed="1" x14ac:dyDescent="0.35">
      <c r="A477" s="250"/>
      <c r="B477" s="259"/>
      <c r="C477" s="252">
        <f>INT($C$232)+2</f>
        <v>3</v>
      </c>
      <c r="D477" s="275"/>
      <c r="E477" s="330"/>
      <c r="F477" s="330"/>
      <c r="G477" s="275"/>
      <c r="H477" s="343" t="s">
        <v>569</v>
      </c>
      <c r="I477" s="303" t="s">
        <v>577</v>
      </c>
      <c r="J477" s="303"/>
      <c r="K477" s="393"/>
      <c r="L477" s="391">
        <f>COUNTA($I478:$I$490)/COUNTA($H478:$H$490)</f>
        <v>4</v>
      </c>
      <c r="M477" s="280"/>
      <c r="N477" s="303" t="s">
        <v>578</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4">INT($C$232)+3</f>
        <v>4</v>
      </c>
      <c r="D478" s="275"/>
      <c r="E478" s="330"/>
      <c r="F478" s="330"/>
      <c r="G478" s="275"/>
      <c r="H478" s="296" t="str">
        <f>H$251</f>
        <v>Aut</v>
      </c>
      <c r="I478" s="302" t="s">
        <v>576</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c r="I479" s="302" t="s">
        <v>579</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580</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581</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t="str">
        <f>H$252</f>
        <v>Win</v>
      </c>
      <c r="I482" s="302" t="s">
        <v>576</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c r="I483" s="302" t="s">
        <v>579</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580</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581</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t="str">
        <f>H$253</f>
        <v>Spr</v>
      </c>
      <c r="I486" s="302" t="s">
        <v>576</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4"/>
        <v>4</v>
      </c>
      <c r="D487" s="275"/>
      <c r="E487" s="330"/>
      <c r="F487" s="330"/>
      <c r="G487" s="275"/>
      <c r="H487" s="296"/>
      <c r="I487" s="302" t="s">
        <v>579</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4"/>
        <v>4</v>
      </c>
      <c r="D488" s="275"/>
      <c r="E488" s="330"/>
      <c r="F488" s="330"/>
      <c r="G488" s="275"/>
      <c r="H488" s="296"/>
      <c r="I488" s="302" t="s">
        <v>580</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4"/>
        <v>4</v>
      </c>
      <c r="D489" s="275"/>
      <c r="E489" s="330"/>
      <c r="F489" s="330"/>
      <c r="G489" s="275"/>
      <c r="H489" s="296"/>
      <c r="I489" s="302" t="s">
        <v>581</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395</v>
      </c>
      <c r="AR490" s="262"/>
      <c r="AS490" s="250"/>
      <c r="AT490" s="250"/>
      <c r="AU490" s="250"/>
    </row>
    <row r="491" spans="1:47" outlineLevel="2" collapsed="1" x14ac:dyDescent="0.35">
      <c r="A491" s="250"/>
      <c r="B491" s="259"/>
      <c r="C491" s="252">
        <f>INT($C$232)+2</f>
        <v>3</v>
      </c>
      <c r="D491" s="275"/>
      <c r="E491" s="330"/>
      <c r="F491" s="330"/>
      <c r="G491" s="275"/>
      <c r="H491" s="343" t="s">
        <v>569</v>
      </c>
      <c r="I491" s="343" t="s">
        <v>873</v>
      </c>
      <c r="J491" s="303" t="s">
        <v>888</v>
      </c>
      <c r="K491" s="303"/>
      <c r="L491" s="391">
        <f>COUNTA($J492:$J$612)/COUNTA($I492:$I$612)</f>
        <v>8</v>
      </c>
      <c r="M491" s="280"/>
      <c r="N491" s="303" t="s">
        <v>578</v>
      </c>
      <c r="O491" s="303"/>
      <c r="P491" s="303"/>
      <c r="Q491" s="303"/>
      <c r="R491" s="557" t="s">
        <v>886</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8">INT($C$232)+3</f>
        <v>4</v>
      </c>
      <c r="D492" s="275"/>
      <c r="E492" s="330"/>
      <c r="F492" s="330"/>
      <c r="G492" s="275"/>
      <c r="H492" s="296" t="str">
        <f>H$251</f>
        <v>Aut</v>
      </c>
      <c r="I492" s="296">
        <v>0</v>
      </c>
      <c r="J492" s="302" t="s">
        <v>874</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875</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139</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583</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80"/>
      <c r="I497" s="296"/>
      <c r="J497" s="302" t="s">
        <v>584</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585</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558</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96"/>
      <c r="I500" s="296">
        <v>1</v>
      </c>
      <c r="J500" s="302" t="s">
        <v>874</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875</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139</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583</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80"/>
      <c r="I505" s="296"/>
      <c r="J505" s="302" t="s">
        <v>584</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585</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558</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96"/>
      <c r="I508" s="296">
        <v>2</v>
      </c>
      <c r="J508" s="302" t="s">
        <v>874</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875</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139</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583</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80"/>
      <c r="I513" s="296"/>
      <c r="J513" s="302" t="s">
        <v>584</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585</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558</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96"/>
      <c r="I516" s="296">
        <v>3</v>
      </c>
      <c r="J516" s="302" t="s">
        <v>874</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875</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139</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583</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80"/>
      <c r="I521" s="296"/>
      <c r="J521" s="302" t="s">
        <v>584</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585</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558</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96"/>
      <c r="I524" s="296">
        <v>4</v>
      </c>
      <c r="J524" s="302" t="s">
        <v>874</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875</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139</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8"/>
        <v>4</v>
      </c>
      <c r="D528" s="275"/>
      <c r="E528" s="330"/>
      <c r="F528" s="330"/>
      <c r="G528" s="275"/>
      <c r="H528" s="280"/>
      <c r="I528" s="296"/>
      <c r="J528" s="302" t="s">
        <v>583</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8"/>
        <v>4</v>
      </c>
      <c r="D529" s="275"/>
      <c r="E529" s="330"/>
      <c r="F529" s="330"/>
      <c r="G529" s="275"/>
      <c r="H529" s="280"/>
      <c r="I529" s="296"/>
      <c r="J529" s="302" t="s">
        <v>584</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8"/>
        <v>4</v>
      </c>
      <c r="D530" s="275"/>
      <c r="E530" s="330"/>
      <c r="F530" s="330"/>
      <c r="G530" s="275"/>
      <c r="H530" s="280"/>
      <c r="I530" s="296"/>
      <c r="J530" s="302" t="s">
        <v>585</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8"/>
        <v>4</v>
      </c>
      <c r="D531" s="275"/>
      <c r="E531" s="330"/>
      <c r="F531" s="330"/>
      <c r="G531" s="275"/>
      <c r="H531" s="280"/>
      <c r="I531" s="296"/>
      <c r="J531" s="302" t="s">
        <v>558</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0"/>
      <c r="F532" s="330"/>
      <c r="G532" s="275"/>
      <c r="H532" s="296" t="str">
        <f>H$252</f>
        <v>Win</v>
      </c>
      <c r="I532" s="296">
        <v>0</v>
      </c>
      <c r="J532" s="302" t="s">
        <v>576</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8"/>
        <v>4</v>
      </c>
      <c r="D533" s="275"/>
      <c r="E533" s="330"/>
      <c r="F533" s="330"/>
      <c r="G533" s="275"/>
      <c r="H533" s="280"/>
      <c r="I533" s="296"/>
      <c r="J533" s="302" t="s">
        <v>875</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3">INT($C$232)+4</f>
        <v>5</v>
      </c>
      <c r="D534" s="275"/>
      <c r="E534" s="330"/>
      <c r="F534" s="330"/>
      <c r="G534" s="275"/>
      <c r="H534" s="280"/>
      <c r="I534" s="296"/>
      <c r="J534" s="302" t="s">
        <v>139</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583</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80"/>
      <c r="I537" s="296"/>
      <c r="J537" s="302" t="s">
        <v>584</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3"/>
        <v>5</v>
      </c>
      <c r="D538" s="275"/>
      <c r="E538" s="330"/>
      <c r="F538" s="330"/>
      <c r="G538" s="275"/>
      <c r="H538" s="280"/>
      <c r="I538" s="296"/>
      <c r="J538" s="302" t="s">
        <v>585</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558</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96"/>
      <c r="I540" s="296">
        <v>1</v>
      </c>
      <c r="J540" s="302" t="s">
        <v>576</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7">INT($C$232)+3</f>
        <v>4</v>
      </c>
      <c r="D541" s="275"/>
      <c r="E541" s="330"/>
      <c r="F541" s="330"/>
      <c r="G541" s="275"/>
      <c r="H541" s="280"/>
      <c r="I541" s="296"/>
      <c r="J541" s="302" t="s">
        <v>875</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139</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583</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80"/>
      <c r="I545" s="296"/>
      <c r="J545" s="302" t="s">
        <v>584</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3"/>
        <v>5</v>
      </c>
      <c r="D546" s="275"/>
      <c r="E546" s="330"/>
      <c r="F546" s="330"/>
      <c r="G546" s="275"/>
      <c r="H546" s="280"/>
      <c r="I546" s="296"/>
      <c r="J546" s="302" t="s">
        <v>585</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558</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96"/>
      <c r="I548" s="296">
        <v>2</v>
      </c>
      <c r="J548" s="302" t="s">
        <v>576</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5">INT($C$232)+3</f>
        <v>4</v>
      </c>
      <c r="D549" s="275"/>
      <c r="E549" s="330"/>
      <c r="F549" s="330"/>
      <c r="G549" s="275"/>
      <c r="H549" s="280"/>
      <c r="I549" s="296"/>
      <c r="J549" s="302" t="s">
        <v>875</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139</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583</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80"/>
      <c r="I553" s="296"/>
      <c r="J553" s="302" t="s">
        <v>584</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3"/>
        <v>5</v>
      </c>
      <c r="D554" s="275"/>
      <c r="E554" s="330"/>
      <c r="F554" s="330"/>
      <c r="G554" s="275"/>
      <c r="H554" s="280"/>
      <c r="I554" s="296"/>
      <c r="J554" s="302" t="s">
        <v>585</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558</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96"/>
      <c r="I556" s="296">
        <v>3</v>
      </c>
      <c r="J556" s="302" t="s">
        <v>576</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3">INT($C$232)+3</f>
        <v>4</v>
      </c>
      <c r="D557" s="275"/>
      <c r="E557" s="330"/>
      <c r="F557" s="330"/>
      <c r="G557" s="275"/>
      <c r="H557" s="280"/>
      <c r="I557" s="296"/>
      <c r="J557" s="302" t="s">
        <v>875</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139</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583</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80"/>
      <c r="I561" s="296"/>
      <c r="J561" s="302" t="s">
        <v>584</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3"/>
        <v>5</v>
      </c>
      <c r="D562" s="275"/>
      <c r="E562" s="330"/>
      <c r="F562" s="330"/>
      <c r="G562" s="275"/>
      <c r="H562" s="280"/>
      <c r="I562" s="296"/>
      <c r="J562" s="302" t="s">
        <v>585</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558</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96"/>
      <c r="I564" s="296">
        <v>4</v>
      </c>
      <c r="J564" s="302" t="s">
        <v>576</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1">INT($C$232)+3</f>
        <v>4</v>
      </c>
      <c r="D565" s="275"/>
      <c r="E565" s="330"/>
      <c r="F565" s="330"/>
      <c r="G565" s="275"/>
      <c r="H565" s="280"/>
      <c r="I565" s="296"/>
      <c r="J565" s="302" t="s">
        <v>875</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139</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583</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80"/>
      <c r="I569" s="296"/>
      <c r="J569" s="302" t="s">
        <v>584</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3"/>
        <v>5</v>
      </c>
      <c r="D570" s="275"/>
      <c r="E570" s="330"/>
      <c r="F570" s="330"/>
      <c r="G570" s="275"/>
      <c r="H570" s="280"/>
      <c r="I570" s="296"/>
      <c r="J570" s="302" t="s">
        <v>585</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558</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96" t="str">
        <f>H$253</f>
        <v>Spr</v>
      </c>
      <c r="I572" s="296">
        <v>0</v>
      </c>
      <c r="J572" s="302" t="s">
        <v>576</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8">INT($C$232)+3</f>
        <v>4</v>
      </c>
      <c r="D573" s="275"/>
      <c r="E573" s="330"/>
      <c r="F573" s="330"/>
      <c r="G573" s="275"/>
      <c r="H573" s="280"/>
      <c r="I573" s="296"/>
      <c r="J573" s="302" t="s">
        <v>875</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139</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583</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80"/>
      <c r="I577" s="296"/>
      <c r="J577" s="302" t="s">
        <v>584</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3"/>
        <v>5</v>
      </c>
      <c r="D578" s="275"/>
      <c r="E578" s="330"/>
      <c r="F578" s="330"/>
      <c r="G578" s="275"/>
      <c r="H578" s="280"/>
      <c r="I578" s="296"/>
      <c r="J578" s="302" t="s">
        <v>585</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558</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96"/>
      <c r="I580" s="296">
        <v>1</v>
      </c>
      <c r="J580" s="302" t="s">
        <v>576</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6">INT($C$232)+3</f>
        <v>4</v>
      </c>
      <c r="D581" s="275"/>
      <c r="E581" s="330"/>
      <c r="F581" s="330"/>
      <c r="G581" s="275"/>
      <c r="H581" s="280"/>
      <c r="I581" s="296"/>
      <c r="J581" s="302" t="s">
        <v>875</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139</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583</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80"/>
      <c r="I585" s="296"/>
      <c r="J585" s="302" t="s">
        <v>584</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3"/>
        <v>5</v>
      </c>
      <c r="D586" s="275"/>
      <c r="E586" s="330"/>
      <c r="F586" s="330"/>
      <c r="G586" s="275"/>
      <c r="H586" s="280"/>
      <c r="I586" s="296"/>
      <c r="J586" s="302" t="s">
        <v>585</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558</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96"/>
      <c r="I588" s="296">
        <v>2</v>
      </c>
      <c r="J588" s="302" t="s">
        <v>576</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4">INT($C$232)+3</f>
        <v>4</v>
      </c>
      <c r="D589" s="275"/>
      <c r="E589" s="330"/>
      <c r="F589" s="330"/>
      <c r="G589" s="275"/>
      <c r="H589" s="280"/>
      <c r="I589" s="296"/>
      <c r="J589" s="302" t="s">
        <v>875</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139</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583</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80"/>
      <c r="I593" s="296"/>
      <c r="J593" s="302" t="s">
        <v>584</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3"/>
        <v>5</v>
      </c>
      <c r="D594" s="275"/>
      <c r="E594" s="330"/>
      <c r="F594" s="330"/>
      <c r="G594" s="275"/>
      <c r="H594" s="280"/>
      <c r="I594" s="296"/>
      <c r="J594" s="302" t="s">
        <v>585</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558</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96"/>
      <c r="I596" s="296">
        <v>3</v>
      </c>
      <c r="J596" s="302" t="s">
        <v>576</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2">INT($C$232)+3</f>
        <v>4</v>
      </c>
      <c r="D597" s="275"/>
      <c r="E597" s="330"/>
      <c r="F597" s="330"/>
      <c r="G597" s="275"/>
      <c r="H597" s="280"/>
      <c r="I597" s="296"/>
      <c r="J597" s="302" t="s">
        <v>875</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139</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583</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80"/>
      <c r="I601" s="296"/>
      <c r="J601" s="302" t="s">
        <v>584</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3"/>
        <v>5</v>
      </c>
      <c r="D602" s="275"/>
      <c r="E602" s="330"/>
      <c r="F602" s="330"/>
      <c r="G602" s="275"/>
      <c r="H602" s="280"/>
      <c r="I602" s="296"/>
      <c r="J602" s="302" t="s">
        <v>585</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558</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3"/>
        <v>5</v>
      </c>
      <c r="D604" s="275"/>
      <c r="E604" s="330"/>
      <c r="F604" s="330"/>
      <c r="G604" s="275"/>
      <c r="H604" s="296"/>
      <c r="I604" s="296">
        <v>4</v>
      </c>
      <c r="J604" s="302" t="s">
        <v>576</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10">INT($C$232)+3</f>
        <v>4</v>
      </c>
      <c r="D605" s="275"/>
      <c r="E605" s="330"/>
      <c r="F605" s="330"/>
      <c r="G605" s="275"/>
      <c r="H605" s="280"/>
      <c r="I605" s="296"/>
      <c r="J605" s="302" t="s">
        <v>875</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3"/>
        <v>5</v>
      </c>
      <c r="D606" s="275"/>
      <c r="E606" s="330"/>
      <c r="F606" s="330"/>
      <c r="G606" s="275"/>
      <c r="H606" s="280"/>
      <c r="I606" s="296"/>
      <c r="J606" s="302" t="s">
        <v>139</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8">INT($C$232)+4</f>
        <v>5</v>
      </c>
      <c r="D607" s="275"/>
      <c r="E607" s="330"/>
      <c r="F607" s="330"/>
      <c r="G607" s="275"/>
      <c r="H607" s="280"/>
      <c r="I607" s="296"/>
      <c r="J607" s="302" t="s">
        <v>582</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583</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8"/>
        <v>5</v>
      </c>
      <c r="D609" s="275"/>
      <c r="E609" s="330"/>
      <c r="F609" s="330"/>
      <c r="G609" s="275"/>
      <c r="H609" s="280"/>
      <c r="I609" s="296"/>
      <c r="J609" s="302" t="s">
        <v>584</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8"/>
        <v>5</v>
      </c>
      <c r="D610" s="275"/>
      <c r="E610" s="330"/>
      <c r="F610" s="330"/>
      <c r="G610" s="275"/>
      <c r="H610" s="280"/>
      <c r="I610" s="296"/>
      <c r="J610" s="302" t="s">
        <v>585</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8"/>
        <v>5</v>
      </c>
      <c r="D611" s="275"/>
      <c r="E611" s="330"/>
      <c r="F611" s="330"/>
      <c r="G611" s="275"/>
      <c r="H611" s="280"/>
      <c r="I611" s="296"/>
      <c r="J611" s="302" t="s">
        <v>558</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395</v>
      </c>
      <c r="AR612" s="262"/>
      <c r="AS612" s="250"/>
      <c r="AT612" s="250"/>
      <c r="AU612" s="250"/>
    </row>
    <row r="613" spans="1:47" outlineLevel="2" collapsed="1" x14ac:dyDescent="0.35">
      <c r="A613" s="250"/>
      <c r="B613" s="259"/>
      <c r="C613" s="252">
        <f>INT($C$232)+2</f>
        <v>3</v>
      </c>
      <c r="D613" s="275"/>
      <c r="E613" s="330"/>
      <c r="F613" s="330"/>
      <c r="G613" s="275"/>
      <c r="H613" s="343" t="s">
        <v>569</v>
      </c>
      <c r="I613" s="303" t="s">
        <v>586</v>
      </c>
      <c r="J613" s="303"/>
      <c r="K613" s="393"/>
      <c r="L613" s="391">
        <f>COUNTA($I614:$I$638)/COUNTA($H614:$H$638)</f>
        <v>8</v>
      </c>
      <c r="M613" s="280"/>
      <c r="N613" s="303"/>
      <c r="O613" s="303"/>
      <c r="P613" s="303"/>
      <c r="Q613" s="303"/>
      <c r="R613" s="303" t="s">
        <v>587</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9">INT($C$232)+3</f>
        <v>4</v>
      </c>
      <c r="D614" s="275"/>
      <c r="E614" s="330"/>
      <c r="F614" s="330"/>
      <c r="G614" s="275"/>
      <c r="H614" s="296" t="str">
        <f>H$251</f>
        <v>Aut</v>
      </c>
      <c r="I614" s="302" t="s">
        <v>534</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535</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536</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c r="I619" s="302" t="s">
        <v>523</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524</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525</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t="str">
        <f>H$252</f>
        <v>Win</v>
      </c>
      <c r="I622" s="302" t="s">
        <v>534</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535</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536</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c r="I627" s="302" t="s">
        <v>523</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524</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525</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t="str">
        <f>H$253</f>
        <v>Spr</v>
      </c>
      <c r="I630" s="302" t="s">
        <v>534</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535</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536</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9"/>
        <v>4</v>
      </c>
      <c r="D635" s="275"/>
      <c r="E635" s="330"/>
      <c r="F635" s="330"/>
      <c r="G635" s="275"/>
      <c r="H635" s="296"/>
      <c r="I635" s="302" t="s">
        <v>523</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9"/>
        <v>4</v>
      </c>
      <c r="D636" s="275"/>
      <c r="E636" s="330"/>
      <c r="F636" s="330"/>
      <c r="G636" s="275"/>
      <c r="H636" s="296"/>
      <c r="I636" s="302" t="s">
        <v>524</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9"/>
        <v>4</v>
      </c>
      <c r="D637" s="275"/>
      <c r="E637" s="330"/>
      <c r="F637" s="330"/>
      <c r="G637" s="275"/>
      <c r="H637" s="296"/>
      <c r="I637" s="302" t="s">
        <v>525</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395</v>
      </c>
      <c r="AR638" s="262"/>
      <c r="AS638" s="250"/>
      <c r="AT638" s="250"/>
      <c r="AU638" s="250"/>
    </row>
    <row r="639" spans="1:47" outlineLevel="2" collapsed="1" x14ac:dyDescent="0.35">
      <c r="A639" s="250"/>
      <c r="B639" s="259"/>
      <c r="C639" s="252">
        <f>INT($C$232)+2</f>
        <v>3</v>
      </c>
      <c r="D639" s="275"/>
      <c r="E639" s="330"/>
      <c r="F639" s="330"/>
      <c r="G639" s="275"/>
      <c r="H639" s="343" t="s">
        <v>569</v>
      </c>
      <c r="I639" s="303" t="s">
        <v>899</v>
      </c>
      <c r="J639" s="303"/>
      <c r="K639" s="393"/>
      <c r="L639" s="391">
        <f>COUNTA($I640:$I$652)/COUNTA($H640:$H$652)</f>
        <v>4</v>
      </c>
      <c r="M639" s="280"/>
      <c r="N639" s="303"/>
      <c r="O639" s="303"/>
      <c r="P639" s="303"/>
      <c r="Q639" s="303"/>
      <c r="R639" s="303" t="s">
        <v>587</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3">INT($C$232)+3</f>
        <v>4</v>
      </c>
      <c r="D640" s="275"/>
      <c r="E640" s="330"/>
      <c r="F640" s="330"/>
      <c r="G640" s="275"/>
      <c r="H640" s="296" t="str">
        <f>H$251</f>
        <v>Aut</v>
      </c>
      <c r="I640" s="302" t="s">
        <v>576</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c r="I641" s="302" t="s">
        <v>589</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590</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591</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t="str">
        <f>H$252</f>
        <v>Win</v>
      </c>
      <c r="I644" s="302" t="s">
        <v>576</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c r="I645" s="302" t="s">
        <v>589</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590</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591</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t="str">
        <f>H$253</f>
        <v>Spr</v>
      </c>
      <c r="I648" s="302" t="s">
        <v>576</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3"/>
        <v>4</v>
      </c>
      <c r="D649" s="275"/>
      <c r="E649" s="330"/>
      <c r="F649" s="330"/>
      <c r="G649" s="275"/>
      <c r="H649" s="296"/>
      <c r="I649" s="302" t="s">
        <v>589</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3"/>
        <v>4</v>
      </c>
      <c r="D650" s="275"/>
      <c r="E650" s="330"/>
      <c r="F650" s="330"/>
      <c r="G650" s="275"/>
      <c r="H650" s="296"/>
      <c r="I650" s="302" t="s">
        <v>590</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3"/>
        <v>4</v>
      </c>
      <c r="D651" s="275"/>
      <c r="E651" s="330"/>
      <c r="F651" s="330"/>
      <c r="G651" s="275"/>
      <c r="H651" s="296"/>
      <c r="I651" s="302" t="s">
        <v>591</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395</v>
      </c>
      <c r="AR652" s="262"/>
      <c r="AS652" s="250"/>
      <c r="AT652" s="250"/>
      <c r="AU652" s="250"/>
    </row>
    <row r="653" spans="1:47" outlineLevel="2" collapsed="1" x14ac:dyDescent="0.35">
      <c r="A653" s="250"/>
      <c r="B653" s="259"/>
      <c r="C653" s="252">
        <f>INT($C$232)+2</f>
        <v>3</v>
      </c>
      <c r="D653" s="275"/>
      <c r="E653" s="330"/>
      <c r="F653" s="330"/>
      <c r="G653" s="275"/>
      <c r="H653" s="343" t="s">
        <v>569</v>
      </c>
      <c r="I653" s="303" t="s">
        <v>900</v>
      </c>
      <c r="J653" s="303"/>
      <c r="K653" s="393"/>
      <c r="L653" s="391">
        <f>COUNTA($I654:$I$669)/COUNTA($H654:$H$669)</f>
        <v>5</v>
      </c>
      <c r="M653" s="280"/>
      <c r="N653" s="303"/>
      <c r="O653" s="303"/>
      <c r="P653" s="303"/>
      <c r="Q653" s="303"/>
      <c r="R653" s="303" t="s">
        <v>587</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7">INT($C$232)+3</f>
        <v>4</v>
      </c>
      <c r="D654" s="275"/>
      <c r="E654" s="330"/>
      <c r="F654" s="330"/>
      <c r="G654" s="275"/>
      <c r="H654" s="296" t="str">
        <f>H$251</f>
        <v>Aut</v>
      </c>
      <c r="I654" s="302" t="s">
        <v>576</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588</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c r="I656" s="302" t="s">
        <v>557</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558</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t="str">
        <f>H$252</f>
        <v>Win</v>
      </c>
      <c r="I659" s="302" t="s">
        <v>576</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588</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c r="I661" s="302" t="s">
        <v>557</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558</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t="str">
        <f>H$253</f>
        <v>Spr</v>
      </c>
      <c r="I664" s="302" t="s">
        <v>576</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588</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7"/>
        <v>4</v>
      </c>
      <c r="D666" s="275"/>
      <c r="E666" s="330"/>
      <c r="F666" s="330"/>
      <c r="G666" s="275"/>
      <c r="H666" s="296"/>
      <c r="I666" s="302" t="s">
        <v>557</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7"/>
        <v>4</v>
      </c>
      <c r="D667" s="275"/>
      <c r="E667" s="330"/>
      <c r="F667" s="330"/>
      <c r="G667" s="275"/>
      <c r="H667" s="296"/>
      <c r="I667" s="302" t="s">
        <v>585</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7"/>
        <v>4</v>
      </c>
      <c r="D668" s="275"/>
      <c r="E668" s="330"/>
      <c r="F668" s="330"/>
      <c r="G668" s="275"/>
      <c r="H668" s="296"/>
      <c r="I668" s="302" t="s">
        <v>558</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395</v>
      </c>
      <c r="AR669" s="262"/>
      <c r="AS669" s="250"/>
      <c r="AT669" s="250"/>
      <c r="AU669" s="250"/>
    </row>
    <row r="670" spans="1:47" outlineLevel="1" x14ac:dyDescent="0.35">
      <c r="A670" s="250"/>
      <c r="B670" s="259"/>
      <c r="C670" s="252">
        <f>INT($C$232)+1</f>
        <v>2</v>
      </c>
      <c r="D670" s="275"/>
      <c r="E670" s="330"/>
      <c r="F670" s="330"/>
      <c r="G670" s="275"/>
      <c r="H670" s="333" t="s">
        <v>592</v>
      </c>
      <c r="I670" s="293" t="s">
        <v>593</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15" hidden="1" customHeight="1" outlineLevel="3" x14ac:dyDescent="0.35">
      <c r="A671" s="250"/>
      <c r="B671" s="259"/>
      <c r="C671" s="252">
        <f>INT($C$232)+3.005</f>
        <v>4.0049999999999999</v>
      </c>
      <c r="D671" s="275" t="s">
        <v>391</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1">INT($C$232)+2</f>
        <v>3</v>
      </c>
      <c r="D672" s="275"/>
      <c r="E672" s="330"/>
      <c r="F672" s="330"/>
      <c r="G672" s="275"/>
      <c r="H672" s="296" t="str">
        <f>"Birth: "&amp;H$251</f>
        <v>Birth: Aut</v>
      </c>
      <c r="I672" s="302" t="s">
        <v>505</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826</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343"/>
      <c r="I673" s="302" t="s">
        <v>594</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296" t="str">
        <f>"Birth: "&amp;H$252</f>
        <v>Birth: Win</v>
      </c>
      <c r="I674" s="302" t="s">
        <v>505</v>
      </c>
      <c r="J674" s="302"/>
      <c r="K674" s="342">
        <f t="shared" ref="K674:Q674" si="234">K252</f>
        <v>43634</v>
      </c>
      <c r="L674" s="342">
        <f t="shared" si="234"/>
        <v>43634</v>
      </c>
      <c r="M674" s="342">
        <f t="shared" si="234"/>
        <v>43634</v>
      </c>
      <c r="N674" s="342">
        <f t="shared" si="234"/>
        <v>43634</v>
      </c>
      <c r="O674" s="342">
        <f t="shared" si="234"/>
        <v>43634</v>
      </c>
      <c r="P674" s="342">
        <f t="shared" si="234"/>
        <v>43634</v>
      </c>
      <c r="Q674" s="342">
        <f t="shared" si="234"/>
        <v>43634</v>
      </c>
      <c r="R674" s="352">
        <f>R268</f>
        <v>43634</v>
      </c>
      <c r="S674" s="352">
        <f>S268</f>
        <v>43634</v>
      </c>
      <c r="T674" s="352">
        <f>T268</f>
        <v>43634</v>
      </c>
      <c r="U674" s="352">
        <f>U268</f>
        <v>43634</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1"/>
        <v>3</v>
      </c>
      <c r="D675" s="275"/>
      <c r="E675" s="330"/>
      <c r="F675" s="330"/>
      <c r="G675" s="275"/>
      <c r="H675" s="343"/>
      <c r="I675" s="302" t="s">
        <v>594</v>
      </c>
      <c r="J675" s="302"/>
      <c r="K675" s="397">
        <f t="shared" ref="K675:U675" si="235">K674+INDEX($R$354:$U$354,1,K$240+1)</f>
        <v>43725</v>
      </c>
      <c r="L675" s="397">
        <f t="shared" si="235"/>
        <v>43725</v>
      </c>
      <c r="M675" s="396">
        <f t="shared" si="235"/>
        <v>43725</v>
      </c>
      <c r="N675" s="396">
        <f t="shared" si="235"/>
        <v>43725</v>
      </c>
      <c r="O675" s="396">
        <f t="shared" si="235"/>
        <v>43725</v>
      </c>
      <c r="P675" s="396">
        <f t="shared" si="235"/>
        <v>43725</v>
      </c>
      <c r="Q675" s="396">
        <f t="shared" si="235"/>
        <v>43725</v>
      </c>
      <c r="R675" s="396">
        <f t="shared" si="235"/>
        <v>43725</v>
      </c>
      <c r="S675" s="396">
        <f t="shared" si="235"/>
        <v>43725</v>
      </c>
      <c r="T675" s="396">
        <f t="shared" si="235"/>
        <v>43725</v>
      </c>
      <c r="U675" s="396">
        <f t="shared" si="235"/>
        <v>43725</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1"/>
        <v>3</v>
      </c>
      <c r="D676" s="275"/>
      <c r="E676" s="330"/>
      <c r="F676" s="330"/>
      <c r="G676" s="275"/>
      <c r="H676" s="296" t="str">
        <f>"Birth: "&amp;H$253</f>
        <v>Birth: Spr</v>
      </c>
      <c r="I676" s="302" t="s">
        <v>505</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1"/>
        <v>3</v>
      </c>
      <c r="D677" s="275"/>
      <c r="E677" s="330"/>
      <c r="F677" s="330"/>
      <c r="G677" s="275"/>
      <c r="H677" s="343"/>
      <c r="I677" s="302" t="s">
        <v>594</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1037</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1"/>
        <v>3</v>
      </c>
      <c r="D678" s="275"/>
      <c r="E678" s="330"/>
      <c r="F678" s="330"/>
      <c r="G678" s="275"/>
      <c r="H678" s="343" t="s">
        <v>511</v>
      </c>
      <c r="I678" s="303" t="s">
        <v>595</v>
      </c>
      <c r="J678" s="390" t="s">
        <v>596</v>
      </c>
      <c r="K678" s="391">
        <f>COUNTA($H$679:$H$750)</f>
        <v>3</v>
      </c>
      <c r="L678" s="391">
        <f>COUNTA($I$679:$I$750)/K678</f>
        <v>8</v>
      </c>
      <c r="M678" s="345">
        <f>COUNTA($J$679:$J$750)/(L678*K678)</f>
        <v>3</v>
      </c>
      <c r="N678" s="398" t="s">
        <v>597</v>
      </c>
      <c r="O678" s="399"/>
      <c r="P678" s="399"/>
      <c r="Q678" s="399"/>
      <c r="R678" s="399"/>
      <c r="S678" s="399"/>
      <c r="T678" s="399"/>
      <c r="U678" s="373"/>
      <c r="V678" s="296" t="s">
        <v>598</v>
      </c>
      <c r="W678" s="280"/>
      <c r="X678" s="302" t="s">
        <v>599</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1"/>
        <v>3</v>
      </c>
      <c r="D679" s="275"/>
      <c r="E679" s="330"/>
      <c r="F679" s="330"/>
      <c r="G679" s="275"/>
      <c r="H679" s="296" t="str">
        <f>H$251</f>
        <v>Aut</v>
      </c>
      <c r="I679" s="296">
        <v>0</v>
      </c>
      <c r="J679" s="320" t="s">
        <v>493</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699">
        <f t="shared" ref="AC679:AC710" si="239">MIN(363,INT((K679 - DATE(YEAR(K679),1,1))))+364*(YEAR(K679)-i_startyear)</f>
        <v>318</v>
      </c>
      <c r="AD679" s="699">
        <f t="shared" ref="AD679:AD710" si="240">MIN(363,INT((L679 - DATE(YEAR(L679),1,1))))+364*(YEAR(L679)-i_startyear)</f>
        <v>318</v>
      </c>
      <c r="AE679" s="699">
        <f t="shared" ref="AE679:AE710" si="241">MIN(363,INT((M679 - DATE(YEAR(M679),1,1))))+364*(YEAR(M679)-i_startyear)</f>
        <v>318</v>
      </c>
      <c r="AF679" s="699">
        <f t="shared" ref="AF679:AF710" si="242">MIN(363,INT((N679 - DATE(YEAR(N679),1,1))))+364*(YEAR(N679)-i_startyear)</f>
        <v>-43317</v>
      </c>
      <c r="AG679" s="699">
        <f t="shared" ref="AG679:AG710" si="243">MIN(363,INT((O679 - DATE(YEAR(O679),1,1))))+364*(YEAR(O679)-i_startyear)</f>
        <v>-43317</v>
      </c>
      <c r="AH679" s="699">
        <f t="shared" ref="AH679:AH710" si="244">MIN(363,INT((P679 - DATE(YEAR(P679),1,1))))+364*(YEAR(P679)-i_startyear)</f>
        <v>-43317</v>
      </c>
      <c r="AI679" s="699">
        <f t="shared" ref="AI679:AI710" si="245">MIN(363,INT((Q679 - DATE(YEAR(Q679),1,1))))+364*(YEAR(Q679)-i_startyear)</f>
        <v>-43317</v>
      </c>
      <c r="AJ679" s="699">
        <f t="shared" ref="AJ679:AJ710" si="246">MIN(363,INT((R679 - DATE(YEAR(R679),1,1))))+364*(YEAR(R679)-i_startyear)</f>
        <v>318</v>
      </c>
      <c r="AK679" s="699">
        <f t="shared" ref="AK679:AK710" si="247">MIN(363,INT((S679 - DATE(YEAR(S679),1,1))))+364*(YEAR(S679)-i_startyear)</f>
        <v>318</v>
      </c>
      <c r="AL679" s="699">
        <f t="shared" ref="AL679:AL710" si="248">MIN(363,INT((T679 - DATE(YEAR(T679),1,1))))+364*(YEAR(T679)-i_startyear)</f>
        <v>318</v>
      </c>
      <c r="AM679" s="699">
        <f t="shared" ref="AM679:AM710" si="249">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699">
        <f t="shared" si="239"/>
        <v>-43317</v>
      </c>
      <c r="AD680" s="699">
        <f t="shared" si="240"/>
        <v>-43317</v>
      </c>
      <c r="AE680" s="699">
        <f t="shared" si="241"/>
        <v>-43317</v>
      </c>
      <c r="AF680" s="699">
        <f t="shared" si="242"/>
        <v>318</v>
      </c>
      <c r="AG680" s="699">
        <f t="shared" si="243"/>
        <v>318</v>
      </c>
      <c r="AH680" s="699">
        <f t="shared" si="244"/>
        <v>318</v>
      </c>
      <c r="AI680" s="699">
        <f t="shared" si="245"/>
        <v>318</v>
      </c>
      <c r="AJ680" s="699">
        <f t="shared" si="246"/>
        <v>318</v>
      </c>
      <c r="AK680" s="699">
        <f t="shared" si="247"/>
        <v>318</v>
      </c>
      <c r="AL680" s="699">
        <f t="shared" si="248"/>
        <v>318</v>
      </c>
      <c r="AM680" s="699">
        <f t="shared" si="249"/>
        <v>318</v>
      </c>
      <c r="AN680" s="280"/>
      <c r="AO680" s="280"/>
      <c r="AP680" s="280"/>
      <c r="AQ680" s="275"/>
      <c r="AR680" s="262"/>
      <c r="AS680" s="250"/>
      <c r="AT680" s="250"/>
      <c r="AU680" s="250"/>
    </row>
    <row r="681" spans="1:47" outlineLevel="3" x14ac:dyDescent="0.35">
      <c r="A681" s="250"/>
      <c r="B681" s="259"/>
      <c r="C681" s="252">
        <f t="shared" si="231"/>
        <v>3</v>
      </c>
      <c r="D681" s="275"/>
      <c r="E681" s="330"/>
      <c r="F681" s="330"/>
      <c r="G681" s="275"/>
      <c r="H681" s="296"/>
      <c r="I681" s="296"/>
      <c r="J681" s="320" t="s">
        <v>795</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318</v>
      </c>
      <c r="AK681" s="699">
        <f t="shared" si="247"/>
        <v>318</v>
      </c>
      <c r="AL681" s="699">
        <f t="shared" si="248"/>
        <v>318</v>
      </c>
      <c r="AM681" s="699">
        <f t="shared" si="249"/>
        <v>318</v>
      </c>
      <c r="AN681" s="280"/>
      <c r="AO681" s="280"/>
      <c r="AP681" s="280"/>
      <c r="AQ681" s="275"/>
      <c r="AR681" s="262"/>
      <c r="AS681" s="250"/>
      <c r="AT681" s="250"/>
      <c r="AU681" s="250"/>
    </row>
    <row r="682" spans="1:47" outlineLevel="3" x14ac:dyDescent="0.35">
      <c r="A682" s="250"/>
      <c r="B682" s="259"/>
      <c r="C682" s="252">
        <f>INT($C$232)+3</f>
        <v>4</v>
      </c>
      <c r="D682" s="275"/>
      <c r="E682" s="330"/>
      <c r="F682" s="330"/>
      <c r="G682" s="275"/>
      <c r="H682" s="280"/>
      <c r="I682" s="296">
        <v>1</v>
      </c>
      <c r="J682" s="296" t="s">
        <v>600</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699">
        <f t="shared" si="239"/>
        <v>683</v>
      </c>
      <c r="AD682" s="699">
        <f t="shared" si="240"/>
        <v>683</v>
      </c>
      <c r="AE682" s="699">
        <f t="shared" si="241"/>
        <v>683</v>
      </c>
      <c r="AF682" s="699">
        <f t="shared" si="242"/>
        <v>-43317</v>
      </c>
      <c r="AG682" s="699">
        <f t="shared" si="243"/>
        <v>-43317</v>
      </c>
      <c r="AH682" s="699">
        <f t="shared" si="244"/>
        <v>-43317</v>
      </c>
      <c r="AI682" s="699">
        <f t="shared" si="245"/>
        <v>-43317</v>
      </c>
      <c r="AJ682" s="699">
        <f t="shared" si="246"/>
        <v>683</v>
      </c>
      <c r="AK682" s="699">
        <f t="shared" si="247"/>
        <v>683</v>
      </c>
      <c r="AL682" s="699">
        <f t="shared" si="248"/>
        <v>683</v>
      </c>
      <c r="AM682" s="699">
        <f t="shared" si="249"/>
        <v>683</v>
      </c>
      <c r="AN682" s="280"/>
      <c r="AO682" s="280"/>
      <c r="AP682" s="280"/>
      <c r="AQ682" s="275"/>
      <c r="AR682" s="262"/>
      <c r="AS682" s="250"/>
      <c r="AT682" s="250"/>
      <c r="AU682" s="250"/>
    </row>
    <row r="683" spans="1:47" outlineLevel="3" x14ac:dyDescent="0.35">
      <c r="A683" s="250"/>
      <c r="B683" s="259"/>
      <c r="C683" s="252">
        <f>INT($C$232)+3</f>
        <v>4</v>
      </c>
      <c r="D683" s="275"/>
      <c r="E683" s="330"/>
      <c r="F683" s="330"/>
      <c r="G683" s="275"/>
      <c r="H683" s="280"/>
      <c r="I683" s="296"/>
      <c r="J683" s="296" t="s">
        <v>590</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699">
        <f t="shared" si="239"/>
        <v>-43317</v>
      </c>
      <c r="AD683" s="699">
        <f t="shared" si="240"/>
        <v>-43317</v>
      </c>
      <c r="AE683" s="699">
        <f t="shared" si="241"/>
        <v>-43317</v>
      </c>
      <c r="AF683" s="699">
        <f t="shared" si="242"/>
        <v>683</v>
      </c>
      <c r="AG683" s="699">
        <f t="shared" si="243"/>
        <v>683</v>
      </c>
      <c r="AH683" s="699">
        <f t="shared" si="244"/>
        <v>683</v>
      </c>
      <c r="AI683" s="699">
        <f t="shared" si="245"/>
        <v>683</v>
      </c>
      <c r="AJ683" s="699">
        <f t="shared" si="246"/>
        <v>683</v>
      </c>
      <c r="AK683" s="699">
        <f t="shared" si="247"/>
        <v>683</v>
      </c>
      <c r="AL683" s="699">
        <f t="shared" si="248"/>
        <v>683</v>
      </c>
      <c r="AM683" s="699">
        <f t="shared" si="249"/>
        <v>683</v>
      </c>
      <c r="AN683" s="280"/>
      <c r="AO683" s="280"/>
      <c r="AP683" s="280"/>
      <c r="AQ683" s="275"/>
      <c r="AR683" s="262"/>
      <c r="AS683" s="250"/>
      <c r="AT683" s="250"/>
      <c r="AU683" s="250"/>
    </row>
    <row r="684" spans="1:47" outlineLevel="3" x14ac:dyDescent="0.35">
      <c r="A684" s="250"/>
      <c r="B684" s="259"/>
      <c r="C684" s="252">
        <f>INT($C$232)+3</f>
        <v>4</v>
      </c>
      <c r="D684" s="275"/>
      <c r="E684" s="330"/>
      <c r="F684" s="330"/>
      <c r="G684" s="275"/>
      <c r="H684" s="280"/>
      <c r="I684" s="296"/>
      <c r="J684" s="296" t="s">
        <v>591</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683</v>
      </c>
      <c r="AK684" s="699">
        <f t="shared" si="247"/>
        <v>683</v>
      </c>
      <c r="AL684" s="699">
        <f t="shared" si="248"/>
        <v>683</v>
      </c>
      <c r="AM684" s="699">
        <f t="shared" si="249"/>
        <v>683</v>
      </c>
      <c r="AN684" s="280"/>
      <c r="AO684" s="280"/>
      <c r="AP684" s="280"/>
      <c r="AQ684" s="275"/>
      <c r="AR684" s="262"/>
      <c r="AS684" s="250"/>
      <c r="AT684" s="250"/>
      <c r="AU684" s="250"/>
    </row>
    <row r="685" spans="1:47" outlineLevel="3" x14ac:dyDescent="0.35">
      <c r="A685" s="250"/>
      <c r="B685" s="259"/>
      <c r="C685" s="252">
        <f t="shared" ref="C685:C741" si="251">INT($C$232+3)</f>
        <v>4</v>
      </c>
      <c r="D685" s="275"/>
      <c r="E685" s="330"/>
      <c r="F685" s="330"/>
      <c r="G685" s="275"/>
      <c r="H685" s="280"/>
      <c r="I685" s="296">
        <v>2</v>
      </c>
      <c r="J685" s="296" t="s">
        <v>600</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699">
        <f t="shared" si="239"/>
        <v>1046</v>
      </c>
      <c r="AD685" s="699">
        <f t="shared" si="240"/>
        <v>1046</v>
      </c>
      <c r="AE685" s="699">
        <f t="shared" si="241"/>
        <v>1046</v>
      </c>
      <c r="AF685" s="699">
        <f t="shared" si="242"/>
        <v>-43317</v>
      </c>
      <c r="AG685" s="699">
        <f t="shared" si="243"/>
        <v>-43317</v>
      </c>
      <c r="AH685" s="699">
        <f t="shared" si="244"/>
        <v>-43317</v>
      </c>
      <c r="AI685" s="699">
        <f t="shared" si="245"/>
        <v>-43317</v>
      </c>
      <c r="AJ685" s="699">
        <f t="shared" si="246"/>
        <v>1046</v>
      </c>
      <c r="AK685" s="699">
        <f t="shared" si="247"/>
        <v>1046</v>
      </c>
      <c r="AL685" s="699">
        <f t="shared" si="248"/>
        <v>1046</v>
      </c>
      <c r="AM685" s="699">
        <f t="shared" si="249"/>
        <v>1046</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590</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699">
        <f t="shared" si="239"/>
        <v>-43317</v>
      </c>
      <c r="AD686" s="699">
        <f t="shared" si="240"/>
        <v>-43317</v>
      </c>
      <c r="AE686" s="699">
        <f t="shared" si="241"/>
        <v>-43317</v>
      </c>
      <c r="AF686" s="699">
        <f t="shared" si="242"/>
        <v>1046</v>
      </c>
      <c r="AG686" s="699">
        <f t="shared" si="243"/>
        <v>1046</v>
      </c>
      <c r="AH686" s="699">
        <f t="shared" si="244"/>
        <v>1046</v>
      </c>
      <c r="AI686" s="699">
        <f t="shared" si="245"/>
        <v>1046</v>
      </c>
      <c r="AJ686" s="699">
        <f t="shared" si="246"/>
        <v>1046</v>
      </c>
      <c r="AK686" s="699">
        <f t="shared" si="247"/>
        <v>1046</v>
      </c>
      <c r="AL686" s="699">
        <f t="shared" si="248"/>
        <v>1046</v>
      </c>
      <c r="AM686" s="699">
        <f t="shared" si="249"/>
        <v>1046</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591</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1046</v>
      </c>
      <c r="AK687" s="699">
        <f t="shared" si="247"/>
        <v>1046</v>
      </c>
      <c r="AL687" s="699">
        <f t="shared" si="248"/>
        <v>1046</v>
      </c>
      <c r="AM687" s="699">
        <f t="shared" si="249"/>
        <v>1046</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3</v>
      </c>
      <c r="J688" s="296" t="s">
        <v>600</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699">
        <f t="shared" si="239"/>
        <v>1410</v>
      </c>
      <c r="AD688" s="699">
        <f t="shared" si="240"/>
        <v>1410</v>
      </c>
      <c r="AE688" s="699">
        <f t="shared" si="241"/>
        <v>1410</v>
      </c>
      <c r="AF688" s="699">
        <f t="shared" si="242"/>
        <v>-43317</v>
      </c>
      <c r="AG688" s="699">
        <f t="shared" si="243"/>
        <v>-43317</v>
      </c>
      <c r="AH688" s="699">
        <f t="shared" si="244"/>
        <v>-43317</v>
      </c>
      <c r="AI688" s="699">
        <f t="shared" si="245"/>
        <v>-43317</v>
      </c>
      <c r="AJ688" s="699">
        <f t="shared" si="246"/>
        <v>1410</v>
      </c>
      <c r="AK688" s="699">
        <f t="shared" si="247"/>
        <v>1410</v>
      </c>
      <c r="AL688" s="699">
        <f t="shared" si="248"/>
        <v>1410</v>
      </c>
      <c r="AM688" s="699">
        <f t="shared" si="249"/>
        <v>1410</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590</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699">
        <f t="shared" si="239"/>
        <v>-43317</v>
      </c>
      <c r="AD689" s="699">
        <f t="shared" si="240"/>
        <v>-43317</v>
      </c>
      <c r="AE689" s="699">
        <f t="shared" si="241"/>
        <v>-43317</v>
      </c>
      <c r="AF689" s="699">
        <f t="shared" si="242"/>
        <v>1410</v>
      </c>
      <c r="AG689" s="699">
        <f t="shared" si="243"/>
        <v>1410</v>
      </c>
      <c r="AH689" s="699">
        <f t="shared" si="244"/>
        <v>1410</v>
      </c>
      <c r="AI689" s="699">
        <f t="shared" si="245"/>
        <v>1410</v>
      </c>
      <c r="AJ689" s="699">
        <f t="shared" si="246"/>
        <v>1410</v>
      </c>
      <c r="AK689" s="699">
        <f t="shared" si="247"/>
        <v>1410</v>
      </c>
      <c r="AL689" s="699">
        <f t="shared" si="248"/>
        <v>1410</v>
      </c>
      <c r="AM689" s="699">
        <f t="shared" si="249"/>
        <v>1410</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591</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1410</v>
      </c>
      <c r="AK690" s="699">
        <f t="shared" si="247"/>
        <v>1410</v>
      </c>
      <c r="AL690" s="699">
        <f t="shared" si="248"/>
        <v>1410</v>
      </c>
      <c r="AM690" s="699">
        <f t="shared" si="249"/>
        <v>1410</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4</v>
      </c>
      <c r="J691" s="296" t="s">
        <v>600</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699">
        <f t="shared" si="239"/>
        <v>1774</v>
      </c>
      <c r="AD691" s="699">
        <f t="shared" si="240"/>
        <v>1774</v>
      </c>
      <c r="AE691" s="699">
        <f t="shared" si="241"/>
        <v>1774</v>
      </c>
      <c r="AF691" s="699">
        <f t="shared" si="242"/>
        <v>-43317</v>
      </c>
      <c r="AG691" s="699">
        <f t="shared" si="243"/>
        <v>-43317</v>
      </c>
      <c r="AH691" s="699">
        <f t="shared" si="244"/>
        <v>-43317</v>
      </c>
      <c r="AI691" s="699">
        <f t="shared" si="245"/>
        <v>-43317</v>
      </c>
      <c r="AJ691" s="699">
        <f t="shared" si="246"/>
        <v>1774</v>
      </c>
      <c r="AK691" s="699">
        <f t="shared" si="247"/>
        <v>1774</v>
      </c>
      <c r="AL691" s="699">
        <f t="shared" si="248"/>
        <v>1774</v>
      </c>
      <c r="AM691" s="699">
        <f t="shared" si="249"/>
        <v>1774</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590</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699">
        <f t="shared" si="239"/>
        <v>-43317</v>
      </c>
      <c r="AD692" s="699">
        <f t="shared" si="240"/>
        <v>-43317</v>
      </c>
      <c r="AE692" s="699">
        <f t="shared" si="241"/>
        <v>-43317</v>
      </c>
      <c r="AF692" s="699">
        <f t="shared" si="242"/>
        <v>1774</v>
      </c>
      <c r="AG692" s="699">
        <f t="shared" si="243"/>
        <v>1774</v>
      </c>
      <c r="AH692" s="699">
        <f t="shared" si="244"/>
        <v>1774</v>
      </c>
      <c r="AI692" s="699">
        <f t="shared" si="245"/>
        <v>1774</v>
      </c>
      <c r="AJ692" s="699">
        <f t="shared" si="246"/>
        <v>1774</v>
      </c>
      <c r="AK692" s="699">
        <f t="shared" si="247"/>
        <v>1774</v>
      </c>
      <c r="AL692" s="699">
        <f t="shared" si="248"/>
        <v>1774</v>
      </c>
      <c r="AM692" s="699">
        <f t="shared" si="249"/>
        <v>1774</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591</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1774</v>
      </c>
      <c r="AK693" s="699">
        <f t="shared" si="247"/>
        <v>1774</v>
      </c>
      <c r="AL693" s="699">
        <f t="shared" si="248"/>
        <v>1774</v>
      </c>
      <c r="AM693" s="699">
        <f t="shared" si="249"/>
        <v>1774</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5</v>
      </c>
      <c r="J694" s="296" t="s">
        <v>600</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699">
        <f t="shared" si="239"/>
        <v>2139</v>
      </c>
      <c r="AD694" s="699">
        <f t="shared" si="240"/>
        <v>2139</v>
      </c>
      <c r="AE694" s="699">
        <f t="shared" si="241"/>
        <v>2139</v>
      </c>
      <c r="AF694" s="699">
        <f t="shared" si="242"/>
        <v>-43317</v>
      </c>
      <c r="AG694" s="699">
        <f t="shared" si="243"/>
        <v>-43317</v>
      </c>
      <c r="AH694" s="699">
        <f t="shared" si="244"/>
        <v>-43317</v>
      </c>
      <c r="AI694" s="699">
        <f t="shared" si="245"/>
        <v>-43317</v>
      </c>
      <c r="AJ694" s="699">
        <f t="shared" si="246"/>
        <v>2139</v>
      </c>
      <c r="AK694" s="699">
        <f t="shared" si="247"/>
        <v>2139</v>
      </c>
      <c r="AL694" s="699">
        <f t="shared" si="248"/>
        <v>2139</v>
      </c>
      <c r="AM694" s="699">
        <f t="shared" si="249"/>
        <v>2139</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590</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699">
        <f t="shared" si="239"/>
        <v>-43317</v>
      </c>
      <c r="AD695" s="699">
        <f t="shared" si="240"/>
        <v>-43317</v>
      </c>
      <c r="AE695" s="699">
        <f t="shared" si="241"/>
        <v>-43317</v>
      </c>
      <c r="AF695" s="699">
        <f t="shared" si="242"/>
        <v>2139</v>
      </c>
      <c r="AG695" s="699">
        <f t="shared" si="243"/>
        <v>2139</v>
      </c>
      <c r="AH695" s="699">
        <f t="shared" si="244"/>
        <v>2139</v>
      </c>
      <c r="AI695" s="699">
        <f t="shared" si="245"/>
        <v>2139</v>
      </c>
      <c r="AJ695" s="699">
        <f t="shared" si="246"/>
        <v>2139</v>
      </c>
      <c r="AK695" s="699">
        <f t="shared" si="247"/>
        <v>2139</v>
      </c>
      <c r="AL695" s="699">
        <f t="shared" si="248"/>
        <v>2139</v>
      </c>
      <c r="AM695" s="699">
        <f t="shared" si="249"/>
        <v>2139</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591</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2139</v>
      </c>
      <c r="AK696" s="699">
        <f t="shared" si="247"/>
        <v>2139</v>
      </c>
      <c r="AL696" s="699">
        <f t="shared" si="248"/>
        <v>2139</v>
      </c>
      <c r="AM696" s="699">
        <f t="shared" si="249"/>
        <v>2139</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6</v>
      </c>
      <c r="J697" s="296" t="s">
        <v>600</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699">
        <f t="shared" si="239"/>
        <v>2502</v>
      </c>
      <c r="AD697" s="699">
        <f t="shared" si="240"/>
        <v>2502</v>
      </c>
      <c r="AE697" s="699">
        <f t="shared" si="241"/>
        <v>2502</v>
      </c>
      <c r="AF697" s="699">
        <f t="shared" si="242"/>
        <v>-43317</v>
      </c>
      <c r="AG697" s="699">
        <f t="shared" si="243"/>
        <v>-43317</v>
      </c>
      <c r="AH697" s="699">
        <f t="shared" si="244"/>
        <v>-43317</v>
      </c>
      <c r="AI697" s="699">
        <f t="shared" si="245"/>
        <v>-43317</v>
      </c>
      <c r="AJ697" s="699">
        <f t="shared" si="246"/>
        <v>2502</v>
      </c>
      <c r="AK697" s="699">
        <f t="shared" si="247"/>
        <v>2502</v>
      </c>
      <c r="AL697" s="699">
        <f t="shared" si="248"/>
        <v>2502</v>
      </c>
      <c r="AM697" s="699">
        <f t="shared" si="249"/>
        <v>2502</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590</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699">
        <f t="shared" si="239"/>
        <v>-43317</v>
      </c>
      <c r="AD698" s="699">
        <f t="shared" si="240"/>
        <v>-43317</v>
      </c>
      <c r="AE698" s="699">
        <f t="shared" si="241"/>
        <v>-43317</v>
      </c>
      <c r="AF698" s="699">
        <f t="shared" si="242"/>
        <v>2502</v>
      </c>
      <c r="AG698" s="699">
        <f t="shared" si="243"/>
        <v>2502</v>
      </c>
      <c r="AH698" s="699">
        <f t="shared" si="244"/>
        <v>2502</v>
      </c>
      <c r="AI698" s="699">
        <f t="shared" si="245"/>
        <v>2502</v>
      </c>
      <c r="AJ698" s="699">
        <f t="shared" si="246"/>
        <v>2502</v>
      </c>
      <c r="AK698" s="699">
        <f t="shared" si="247"/>
        <v>2502</v>
      </c>
      <c r="AL698" s="699">
        <f t="shared" si="248"/>
        <v>2502</v>
      </c>
      <c r="AM698" s="699">
        <f t="shared" si="249"/>
        <v>2502</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591</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2502</v>
      </c>
      <c r="AK699" s="699">
        <f t="shared" si="247"/>
        <v>2502</v>
      </c>
      <c r="AL699" s="699">
        <f t="shared" si="248"/>
        <v>2502</v>
      </c>
      <c r="AM699" s="699">
        <f t="shared" si="249"/>
        <v>2502</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80"/>
      <c r="I700" s="296">
        <v>7</v>
      </c>
      <c r="J700" s="296" t="s">
        <v>600</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699">
        <f t="shared" si="239"/>
        <v>2866</v>
      </c>
      <c r="AD700" s="699">
        <f t="shared" si="240"/>
        <v>2866</v>
      </c>
      <c r="AE700" s="699">
        <f t="shared" si="241"/>
        <v>2866</v>
      </c>
      <c r="AF700" s="699">
        <f t="shared" si="242"/>
        <v>-43317</v>
      </c>
      <c r="AG700" s="699">
        <f t="shared" si="243"/>
        <v>-43317</v>
      </c>
      <c r="AH700" s="699">
        <f t="shared" si="244"/>
        <v>-43317</v>
      </c>
      <c r="AI700" s="699">
        <f t="shared" si="245"/>
        <v>-43317</v>
      </c>
      <c r="AJ700" s="699">
        <f t="shared" si="246"/>
        <v>2866</v>
      </c>
      <c r="AK700" s="699">
        <f t="shared" si="247"/>
        <v>2866</v>
      </c>
      <c r="AL700" s="699">
        <f t="shared" si="248"/>
        <v>2866</v>
      </c>
      <c r="AM700" s="699">
        <f t="shared" si="249"/>
        <v>2866</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80"/>
      <c r="I701" s="296"/>
      <c r="J701" s="296" t="s">
        <v>590</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699">
        <f t="shared" si="239"/>
        <v>-43317</v>
      </c>
      <c r="AD701" s="699">
        <f t="shared" si="240"/>
        <v>-43317</v>
      </c>
      <c r="AE701" s="699">
        <f t="shared" si="241"/>
        <v>-43317</v>
      </c>
      <c r="AF701" s="699">
        <f t="shared" si="242"/>
        <v>2866</v>
      </c>
      <c r="AG701" s="699">
        <f t="shared" si="243"/>
        <v>2866</v>
      </c>
      <c r="AH701" s="699">
        <f t="shared" si="244"/>
        <v>2866</v>
      </c>
      <c r="AI701" s="699">
        <f t="shared" si="245"/>
        <v>2866</v>
      </c>
      <c r="AJ701" s="699">
        <f t="shared" si="246"/>
        <v>2866</v>
      </c>
      <c r="AK701" s="699">
        <f t="shared" si="247"/>
        <v>2866</v>
      </c>
      <c r="AL701" s="699">
        <f t="shared" si="248"/>
        <v>2866</v>
      </c>
      <c r="AM701" s="699">
        <f t="shared" si="249"/>
        <v>2866</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80"/>
      <c r="I702" s="296"/>
      <c r="J702" s="296" t="s">
        <v>591</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2866</v>
      </c>
      <c r="AK702" s="699">
        <f t="shared" si="247"/>
        <v>2866</v>
      </c>
      <c r="AL702" s="699">
        <f t="shared" si="248"/>
        <v>2866</v>
      </c>
      <c r="AM702" s="699">
        <f t="shared" si="249"/>
        <v>2866</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96" t="str">
        <f>H$252</f>
        <v>Win</v>
      </c>
      <c r="I703" s="296">
        <v>0</v>
      </c>
      <c r="J703" s="296" t="s">
        <v>600</v>
      </c>
      <c r="K703" s="401">
        <v>43814</v>
      </c>
      <c r="L703" s="401">
        <v>43814</v>
      </c>
      <c r="M703" s="401">
        <v>43814</v>
      </c>
      <c r="N703" s="280"/>
      <c r="O703" s="280"/>
      <c r="P703" s="280"/>
      <c r="Q703" s="280"/>
      <c r="R703" s="401">
        <v>43814</v>
      </c>
      <c r="S703" s="401">
        <v>43814</v>
      </c>
      <c r="T703" s="401">
        <v>43814</v>
      </c>
      <c r="U703" s="401">
        <v>43814</v>
      </c>
      <c r="V703" s="280"/>
      <c r="W703" s="280"/>
      <c r="X703" s="280" t="b">
        <f t="shared" ref="X703:AA705" si="252">R703&lt;(MAX(R$273:R$280)+MAX($I$354*R$354,$I$355*R$355,$I$356*R$356))</f>
        <v>0</v>
      </c>
      <c r="Y703" s="280" t="b">
        <f t="shared" si="252"/>
        <v>0</v>
      </c>
      <c r="Z703" s="280" t="b">
        <f t="shared" si="252"/>
        <v>0</v>
      </c>
      <c r="AA703" s="280" t="b">
        <f t="shared" si="252"/>
        <v>0</v>
      </c>
      <c r="AB703" s="280"/>
      <c r="AC703" s="699">
        <f t="shared" si="239"/>
        <v>348</v>
      </c>
      <c r="AD703" s="699">
        <f t="shared" si="240"/>
        <v>348</v>
      </c>
      <c r="AE703" s="699">
        <f t="shared" si="241"/>
        <v>348</v>
      </c>
      <c r="AF703" s="699">
        <f t="shared" si="242"/>
        <v>-43317</v>
      </c>
      <c r="AG703" s="699">
        <f t="shared" si="243"/>
        <v>-43317</v>
      </c>
      <c r="AH703" s="699">
        <f t="shared" si="244"/>
        <v>-43317</v>
      </c>
      <c r="AI703" s="699">
        <f t="shared" si="245"/>
        <v>-43317</v>
      </c>
      <c r="AJ703" s="699">
        <f t="shared" si="246"/>
        <v>348</v>
      </c>
      <c r="AK703" s="699">
        <f t="shared" si="247"/>
        <v>348</v>
      </c>
      <c r="AL703" s="699">
        <f t="shared" si="248"/>
        <v>348</v>
      </c>
      <c r="AM703" s="699">
        <f t="shared" si="249"/>
        <v>348</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96"/>
      <c r="I704" s="296"/>
      <c r="J704" s="296" t="s">
        <v>590</v>
      </c>
      <c r="K704" s="280"/>
      <c r="L704" s="280"/>
      <c r="M704" s="280"/>
      <c r="N704" s="401">
        <v>43814</v>
      </c>
      <c r="O704" s="401">
        <v>43814</v>
      </c>
      <c r="P704" s="401">
        <v>43814</v>
      </c>
      <c r="Q704" s="401">
        <v>43814</v>
      </c>
      <c r="R704" s="401">
        <v>43814</v>
      </c>
      <c r="S704" s="401">
        <v>43814</v>
      </c>
      <c r="T704" s="401">
        <v>43814</v>
      </c>
      <c r="U704" s="401">
        <v>43814</v>
      </c>
      <c r="V704" s="280"/>
      <c r="W704" s="280"/>
      <c r="X704" s="280" t="b">
        <f t="shared" si="252"/>
        <v>0</v>
      </c>
      <c r="Y704" s="280" t="b">
        <f t="shared" si="252"/>
        <v>0</v>
      </c>
      <c r="Z704" s="280" t="b">
        <f t="shared" si="252"/>
        <v>0</v>
      </c>
      <c r="AA704" s="280" t="b">
        <f t="shared" si="252"/>
        <v>0</v>
      </c>
      <c r="AB704" s="280"/>
      <c r="AC704" s="699">
        <f t="shared" si="239"/>
        <v>-43317</v>
      </c>
      <c r="AD704" s="699">
        <f t="shared" si="240"/>
        <v>-43317</v>
      </c>
      <c r="AE704" s="699">
        <f t="shared" si="241"/>
        <v>-43317</v>
      </c>
      <c r="AF704" s="699">
        <f t="shared" si="242"/>
        <v>348</v>
      </c>
      <c r="AG704" s="699">
        <f t="shared" si="243"/>
        <v>348</v>
      </c>
      <c r="AH704" s="699">
        <f t="shared" si="244"/>
        <v>348</v>
      </c>
      <c r="AI704" s="699">
        <f t="shared" si="245"/>
        <v>348</v>
      </c>
      <c r="AJ704" s="699">
        <f t="shared" si="246"/>
        <v>348</v>
      </c>
      <c r="AK704" s="699">
        <f t="shared" si="247"/>
        <v>348</v>
      </c>
      <c r="AL704" s="699">
        <f t="shared" si="248"/>
        <v>348</v>
      </c>
      <c r="AM704" s="699">
        <f t="shared" si="249"/>
        <v>348</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96"/>
      <c r="I705" s="296"/>
      <c r="J705" s="296" t="s">
        <v>591</v>
      </c>
      <c r="K705" s="280"/>
      <c r="L705" s="280"/>
      <c r="M705" s="280"/>
      <c r="N705" s="280"/>
      <c r="O705" s="280"/>
      <c r="P705" s="280"/>
      <c r="Q705" s="280"/>
      <c r="R705" s="401">
        <v>43814</v>
      </c>
      <c r="S705" s="401">
        <v>43814</v>
      </c>
      <c r="T705" s="401">
        <v>43814</v>
      </c>
      <c r="U705" s="401">
        <v>43814</v>
      </c>
      <c r="V705" s="280"/>
      <c r="W705" s="280"/>
      <c r="X705" s="280" t="b">
        <f t="shared" si="252"/>
        <v>0</v>
      </c>
      <c r="Y705" s="280" t="b">
        <f t="shared" si="252"/>
        <v>0</v>
      </c>
      <c r="Z705" s="280" t="b">
        <f t="shared" si="252"/>
        <v>0</v>
      </c>
      <c r="AA705" s="280" t="b">
        <f t="shared" si="252"/>
        <v>0</v>
      </c>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348</v>
      </c>
      <c r="AK705" s="699">
        <f t="shared" si="247"/>
        <v>348</v>
      </c>
      <c r="AL705" s="699">
        <f t="shared" si="248"/>
        <v>348</v>
      </c>
      <c r="AM705" s="699">
        <f t="shared" si="249"/>
        <v>348</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1</v>
      </c>
      <c r="J706" s="296" t="s">
        <v>600</v>
      </c>
      <c r="K706" s="366">
        <f>DATE(YEAR(K703)+1,MONTH(K703),DAY(K703))</f>
        <v>44180</v>
      </c>
      <c r="L706" s="366">
        <f>DATE(YEAR(L703)+1,MONTH(L703),DAY(L703))</f>
        <v>44180</v>
      </c>
      <c r="M706" s="366">
        <f>DATE(YEAR(M703)+1,MONTH(M703),DAY(M703))</f>
        <v>44180</v>
      </c>
      <c r="N706" s="280"/>
      <c r="O706" s="280"/>
      <c r="P706" s="280"/>
      <c r="Q706" s="280"/>
      <c r="R706" s="366">
        <f t="shared" ref="R706:U706" si="253">DATE(YEAR(R703)+1,MONTH(R703),DAY(R703))</f>
        <v>44180</v>
      </c>
      <c r="S706" s="366">
        <f t="shared" si="253"/>
        <v>44180</v>
      </c>
      <c r="T706" s="366">
        <f t="shared" si="253"/>
        <v>44180</v>
      </c>
      <c r="U706" s="366">
        <f t="shared" si="253"/>
        <v>44180</v>
      </c>
      <c r="V706" s="280"/>
      <c r="W706" s="280"/>
      <c r="X706" s="280"/>
      <c r="Y706" s="280"/>
      <c r="Z706" s="280"/>
      <c r="AA706" s="280"/>
      <c r="AB706" s="280"/>
      <c r="AC706" s="699">
        <f t="shared" si="239"/>
        <v>713</v>
      </c>
      <c r="AD706" s="699">
        <f t="shared" si="240"/>
        <v>713</v>
      </c>
      <c r="AE706" s="699">
        <f t="shared" si="241"/>
        <v>713</v>
      </c>
      <c r="AF706" s="699">
        <f t="shared" si="242"/>
        <v>-43317</v>
      </c>
      <c r="AG706" s="699">
        <f t="shared" si="243"/>
        <v>-43317</v>
      </c>
      <c r="AH706" s="699">
        <f t="shared" si="244"/>
        <v>-43317</v>
      </c>
      <c r="AI706" s="699">
        <f t="shared" si="245"/>
        <v>-43317</v>
      </c>
      <c r="AJ706" s="699">
        <f t="shared" si="246"/>
        <v>713</v>
      </c>
      <c r="AK706" s="699">
        <f t="shared" si="247"/>
        <v>713</v>
      </c>
      <c r="AL706" s="699">
        <f t="shared" si="248"/>
        <v>713</v>
      </c>
      <c r="AM706" s="699">
        <f t="shared" si="249"/>
        <v>713</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590</v>
      </c>
      <c r="K707" s="280"/>
      <c r="L707" s="280"/>
      <c r="M707" s="280"/>
      <c r="N707" s="366">
        <f>DATE(YEAR(N704)+1,MONTH(N704),DAY(N704))</f>
        <v>44180</v>
      </c>
      <c r="O707" s="366">
        <f>DATE(YEAR(O704)+1,MONTH(O704),DAY(O704))</f>
        <v>44180</v>
      </c>
      <c r="P707" s="366">
        <f>DATE(YEAR(P704)+1,MONTH(P704),DAY(P704))</f>
        <v>44180</v>
      </c>
      <c r="Q707" s="366">
        <f>DATE(YEAR(Q704)+1,MONTH(Q704),DAY(Q704))</f>
        <v>44180</v>
      </c>
      <c r="R707" s="366">
        <f t="shared" ref="R707:U707" si="254">DATE(YEAR(R704)+1,MONTH(R704),DAY(R704))</f>
        <v>44180</v>
      </c>
      <c r="S707" s="366">
        <f t="shared" si="254"/>
        <v>44180</v>
      </c>
      <c r="T707" s="366">
        <f t="shared" si="254"/>
        <v>44180</v>
      </c>
      <c r="U707" s="366">
        <f t="shared" si="254"/>
        <v>44180</v>
      </c>
      <c r="V707" s="280"/>
      <c r="W707" s="280"/>
      <c r="X707" s="280"/>
      <c r="Y707" s="280"/>
      <c r="Z707" s="280"/>
      <c r="AA707" s="280"/>
      <c r="AB707" s="280"/>
      <c r="AC707" s="699">
        <f t="shared" si="239"/>
        <v>-43317</v>
      </c>
      <c r="AD707" s="699">
        <f t="shared" si="240"/>
        <v>-43317</v>
      </c>
      <c r="AE707" s="699">
        <f t="shared" si="241"/>
        <v>-43317</v>
      </c>
      <c r="AF707" s="699">
        <f t="shared" si="242"/>
        <v>713</v>
      </c>
      <c r="AG707" s="699">
        <f t="shared" si="243"/>
        <v>713</v>
      </c>
      <c r="AH707" s="699">
        <f t="shared" si="244"/>
        <v>713</v>
      </c>
      <c r="AI707" s="699">
        <f t="shared" si="245"/>
        <v>713</v>
      </c>
      <c r="AJ707" s="699">
        <f t="shared" si="246"/>
        <v>713</v>
      </c>
      <c r="AK707" s="699">
        <f t="shared" si="247"/>
        <v>713</v>
      </c>
      <c r="AL707" s="699">
        <f t="shared" si="248"/>
        <v>713</v>
      </c>
      <c r="AM707" s="699">
        <f t="shared" si="249"/>
        <v>713</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591</v>
      </c>
      <c r="K708" s="280"/>
      <c r="L708" s="280"/>
      <c r="M708" s="280"/>
      <c r="N708" s="280"/>
      <c r="O708" s="280"/>
      <c r="P708" s="280"/>
      <c r="Q708" s="280"/>
      <c r="R708" s="366">
        <f t="shared" ref="R708:U708" si="255">DATE(YEAR(R705)+1,MONTH(R705),DAY(R705))</f>
        <v>44180</v>
      </c>
      <c r="S708" s="366">
        <f t="shared" si="255"/>
        <v>44180</v>
      </c>
      <c r="T708" s="366">
        <f t="shared" si="255"/>
        <v>44180</v>
      </c>
      <c r="U708" s="366">
        <f t="shared" si="255"/>
        <v>44180</v>
      </c>
      <c r="V708" s="280"/>
      <c r="W708" s="280"/>
      <c r="X708" s="280"/>
      <c r="Y708" s="280"/>
      <c r="Z708" s="280"/>
      <c r="AA708" s="280"/>
      <c r="AB708" s="280"/>
      <c r="AC708" s="699">
        <f t="shared" si="239"/>
        <v>-43317</v>
      </c>
      <c r="AD708" s="699">
        <f t="shared" si="240"/>
        <v>-43317</v>
      </c>
      <c r="AE708" s="699">
        <f t="shared" si="241"/>
        <v>-43317</v>
      </c>
      <c r="AF708" s="699">
        <f t="shared" si="242"/>
        <v>-43317</v>
      </c>
      <c r="AG708" s="699">
        <f t="shared" si="243"/>
        <v>-43317</v>
      </c>
      <c r="AH708" s="699">
        <f t="shared" si="244"/>
        <v>-43317</v>
      </c>
      <c r="AI708" s="699">
        <f t="shared" si="245"/>
        <v>-43317</v>
      </c>
      <c r="AJ708" s="699">
        <f t="shared" si="246"/>
        <v>713</v>
      </c>
      <c r="AK708" s="699">
        <f t="shared" si="247"/>
        <v>713</v>
      </c>
      <c r="AL708" s="699">
        <f t="shared" si="248"/>
        <v>713</v>
      </c>
      <c r="AM708" s="699">
        <f t="shared" si="249"/>
        <v>713</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2</v>
      </c>
      <c r="J709" s="296" t="s">
        <v>600</v>
      </c>
      <c r="K709" s="366">
        <f>DATE(YEAR(K706)+1,MONTH(K706),DAY(K706))</f>
        <v>44545</v>
      </c>
      <c r="L709" s="366">
        <f>DATE(YEAR(L706)+1,MONTH(L706),DAY(L706))</f>
        <v>44545</v>
      </c>
      <c r="M709" s="366">
        <f>DATE(YEAR(M706)+1,MONTH(M706),DAY(M706))</f>
        <v>44545</v>
      </c>
      <c r="N709" s="280"/>
      <c r="O709" s="280"/>
      <c r="P709" s="280"/>
      <c r="Q709" s="280"/>
      <c r="R709" s="366">
        <f t="shared" ref="R709:U709" si="256">DATE(YEAR(R706)+1,MONTH(R706),DAY(R706))</f>
        <v>44545</v>
      </c>
      <c r="S709" s="366">
        <f t="shared" si="256"/>
        <v>44545</v>
      </c>
      <c r="T709" s="366">
        <f t="shared" si="256"/>
        <v>44545</v>
      </c>
      <c r="U709" s="366">
        <f t="shared" si="256"/>
        <v>44545</v>
      </c>
      <c r="V709" s="280"/>
      <c r="W709" s="280"/>
      <c r="X709" s="280"/>
      <c r="Y709" s="280"/>
      <c r="Z709" s="280"/>
      <c r="AA709" s="280"/>
      <c r="AB709" s="280"/>
      <c r="AC709" s="699">
        <f t="shared" si="239"/>
        <v>1076</v>
      </c>
      <c r="AD709" s="699">
        <f t="shared" si="240"/>
        <v>1076</v>
      </c>
      <c r="AE709" s="699">
        <f t="shared" si="241"/>
        <v>1076</v>
      </c>
      <c r="AF709" s="699">
        <f t="shared" si="242"/>
        <v>-43317</v>
      </c>
      <c r="AG709" s="699">
        <f t="shared" si="243"/>
        <v>-43317</v>
      </c>
      <c r="AH709" s="699">
        <f t="shared" si="244"/>
        <v>-43317</v>
      </c>
      <c r="AI709" s="699">
        <f t="shared" si="245"/>
        <v>-43317</v>
      </c>
      <c r="AJ709" s="699">
        <f t="shared" si="246"/>
        <v>1076</v>
      </c>
      <c r="AK709" s="699">
        <f t="shared" si="247"/>
        <v>1076</v>
      </c>
      <c r="AL709" s="699">
        <f t="shared" si="248"/>
        <v>1076</v>
      </c>
      <c r="AM709" s="699">
        <f t="shared" si="249"/>
        <v>1076</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590</v>
      </c>
      <c r="K710" s="280"/>
      <c r="L710" s="280"/>
      <c r="M710" s="280"/>
      <c r="N710" s="366">
        <f>DATE(YEAR(N707)+1,MONTH(N707),DAY(N707))</f>
        <v>44545</v>
      </c>
      <c r="O710" s="366">
        <f>DATE(YEAR(O707)+1,MONTH(O707),DAY(O707))</f>
        <v>44545</v>
      </c>
      <c r="P710" s="366">
        <f>DATE(YEAR(P707)+1,MONTH(P707),DAY(P707))</f>
        <v>44545</v>
      </c>
      <c r="Q710" s="366">
        <f>DATE(YEAR(Q707)+1,MONTH(Q707),DAY(Q707))</f>
        <v>44545</v>
      </c>
      <c r="R710" s="366">
        <f t="shared" ref="R710:U710" si="257">DATE(YEAR(R707)+1,MONTH(R707),DAY(R707))</f>
        <v>44545</v>
      </c>
      <c r="S710" s="366">
        <f t="shared" si="257"/>
        <v>44545</v>
      </c>
      <c r="T710" s="366">
        <f t="shared" si="257"/>
        <v>44545</v>
      </c>
      <c r="U710" s="366">
        <f t="shared" si="257"/>
        <v>44545</v>
      </c>
      <c r="V710" s="280"/>
      <c r="W710" s="280"/>
      <c r="X710" s="280"/>
      <c r="Y710" s="280"/>
      <c r="Z710" s="280"/>
      <c r="AA710" s="280"/>
      <c r="AB710" s="280"/>
      <c r="AC710" s="699">
        <f t="shared" si="239"/>
        <v>-43317</v>
      </c>
      <c r="AD710" s="699">
        <f t="shared" si="240"/>
        <v>-43317</v>
      </c>
      <c r="AE710" s="699">
        <f t="shared" si="241"/>
        <v>-43317</v>
      </c>
      <c r="AF710" s="699">
        <f t="shared" si="242"/>
        <v>1076</v>
      </c>
      <c r="AG710" s="699">
        <f t="shared" si="243"/>
        <v>1076</v>
      </c>
      <c r="AH710" s="699">
        <f t="shared" si="244"/>
        <v>1076</v>
      </c>
      <c r="AI710" s="699">
        <f t="shared" si="245"/>
        <v>1076</v>
      </c>
      <c r="AJ710" s="699">
        <f t="shared" si="246"/>
        <v>1076</v>
      </c>
      <c r="AK710" s="699">
        <f t="shared" si="247"/>
        <v>1076</v>
      </c>
      <c r="AL710" s="699">
        <f t="shared" si="248"/>
        <v>1076</v>
      </c>
      <c r="AM710" s="699">
        <f t="shared" si="249"/>
        <v>1076</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591</v>
      </c>
      <c r="K711" s="280"/>
      <c r="L711" s="280"/>
      <c r="M711" s="280"/>
      <c r="N711" s="280"/>
      <c r="O711" s="280"/>
      <c r="P711" s="280"/>
      <c r="Q711" s="280"/>
      <c r="R711" s="366">
        <f t="shared" ref="R711:U711" si="258">DATE(YEAR(R708)+1,MONTH(R708),DAY(R708))</f>
        <v>44545</v>
      </c>
      <c r="S711" s="366">
        <f t="shared" si="258"/>
        <v>44545</v>
      </c>
      <c r="T711" s="366">
        <f t="shared" si="258"/>
        <v>44545</v>
      </c>
      <c r="U711" s="366">
        <f t="shared" si="258"/>
        <v>44545</v>
      </c>
      <c r="V711" s="280"/>
      <c r="W711" s="280"/>
      <c r="X711" s="280"/>
      <c r="Y711" s="280"/>
      <c r="Z711" s="280"/>
      <c r="AA711" s="280"/>
      <c r="AB711" s="280"/>
      <c r="AC711" s="699">
        <f t="shared" ref="AC711:AC742" si="259">MIN(363,INT((K711 - DATE(YEAR(K711),1,1))))+364*(YEAR(K711)-i_startyear)</f>
        <v>-43317</v>
      </c>
      <c r="AD711" s="699">
        <f t="shared" ref="AD711:AD742" si="260">MIN(363,INT((L711 - DATE(YEAR(L711),1,1))))+364*(YEAR(L711)-i_startyear)</f>
        <v>-43317</v>
      </c>
      <c r="AE711" s="699">
        <f t="shared" ref="AE711:AE742" si="261">MIN(363,INT((M711 - DATE(YEAR(M711),1,1))))+364*(YEAR(M711)-i_startyear)</f>
        <v>-43317</v>
      </c>
      <c r="AF711" s="699">
        <f t="shared" ref="AF711:AF742" si="262">MIN(363,INT((N711 - DATE(YEAR(N711),1,1))))+364*(YEAR(N711)-i_startyear)</f>
        <v>-43317</v>
      </c>
      <c r="AG711" s="699">
        <f t="shared" ref="AG711:AG742" si="263">MIN(363,INT((O711 - DATE(YEAR(O711),1,1))))+364*(YEAR(O711)-i_startyear)</f>
        <v>-43317</v>
      </c>
      <c r="AH711" s="699">
        <f t="shared" ref="AH711:AH742" si="264">MIN(363,INT((P711 - DATE(YEAR(P711),1,1))))+364*(YEAR(P711)-i_startyear)</f>
        <v>-43317</v>
      </c>
      <c r="AI711" s="699">
        <f t="shared" ref="AI711:AI742" si="265">MIN(363,INT((Q711 - DATE(YEAR(Q711),1,1))))+364*(YEAR(Q711)-i_startyear)</f>
        <v>-43317</v>
      </c>
      <c r="AJ711" s="699">
        <f t="shared" ref="AJ711:AJ742" si="266">MIN(363,INT((R711 - DATE(YEAR(R711),1,1))))+364*(YEAR(R711)-i_startyear)</f>
        <v>1076</v>
      </c>
      <c r="AK711" s="699">
        <f t="shared" ref="AK711:AK742" si="267">MIN(363,INT((S711 - DATE(YEAR(S711),1,1))))+364*(YEAR(S711)-i_startyear)</f>
        <v>1076</v>
      </c>
      <c r="AL711" s="699">
        <f t="shared" ref="AL711:AL742" si="268">MIN(363,INT((T711 - DATE(YEAR(T711),1,1))))+364*(YEAR(T711)-i_startyear)</f>
        <v>1076</v>
      </c>
      <c r="AM711" s="699">
        <f t="shared" ref="AM711:AM742" si="269">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3</v>
      </c>
      <c r="J712" s="296" t="s">
        <v>600</v>
      </c>
      <c r="K712" s="366">
        <f>DATE(YEAR(K709)+1,MONTH(K709),DAY(K709))</f>
        <v>44910</v>
      </c>
      <c r="L712" s="366">
        <f>DATE(YEAR(L709)+1,MONTH(L709),DAY(L709))</f>
        <v>44910</v>
      </c>
      <c r="M712" s="366">
        <f>DATE(YEAR(M709)+1,MONTH(M709),DAY(M709))</f>
        <v>44910</v>
      </c>
      <c r="N712" s="280"/>
      <c r="O712" s="280"/>
      <c r="P712" s="280"/>
      <c r="Q712" s="280"/>
      <c r="R712" s="366">
        <f t="shared" ref="R712:U712" si="270">DATE(YEAR(R709)+1,MONTH(R709),DAY(R709))</f>
        <v>44910</v>
      </c>
      <c r="S712" s="366">
        <f t="shared" si="270"/>
        <v>44910</v>
      </c>
      <c r="T712" s="366">
        <f t="shared" si="270"/>
        <v>44910</v>
      </c>
      <c r="U712" s="366">
        <f t="shared" si="270"/>
        <v>44910</v>
      </c>
      <c r="V712" s="280"/>
      <c r="W712" s="280"/>
      <c r="X712" s="280"/>
      <c r="Y712" s="280"/>
      <c r="Z712" s="280"/>
      <c r="AA712" s="280"/>
      <c r="AB712" s="280"/>
      <c r="AC712" s="699">
        <f t="shared" si="259"/>
        <v>1440</v>
      </c>
      <c r="AD712" s="699">
        <f t="shared" si="260"/>
        <v>1440</v>
      </c>
      <c r="AE712" s="699">
        <f t="shared" si="261"/>
        <v>1440</v>
      </c>
      <c r="AF712" s="699">
        <f t="shared" si="262"/>
        <v>-43317</v>
      </c>
      <c r="AG712" s="699">
        <f t="shared" si="263"/>
        <v>-43317</v>
      </c>
      <c r="AH712" s="699">
        <f t="shared" si="264"/>
        <v>-43317</v>
      </c>
      <c r="AI712" s="699">
        <f t="shared" si="265"/>
        <v>-43317</v>
      </c>
      <c r="AJ712" s="699">
        <f t="shared" si="266"/>
        <v>1440</v>
      </c>
      <c r="AK712" s="699">
        <f t="shared" si="267"/>
        <v>1440</v>
      </c>
      <c r="AL712" s="699">
        <f t="shared" si="268"/>
        <v>1440</v>
      </c>
      <c r="AM712" s="699">
        <f t="shared" si="269"/>
        <v>1440</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590</v>
      </c>
      <c r="K713" s="280"/>
      <c r="L713" s="280"/>
      <c r="M713" s="280"/>
      <c r="N713" s="366">
        <f>DATE(YEAR(N710)+1,MONTH(N710),DAY(N710))</f>
        <v>44910</v>
      </c>
      <c r="O713" s="366">
        <f>DATE(YEAR(O710)+1,MONTH(O710),DAY(O710))</f>
        <v>44910</v>
      </c>
      <c r="P713" s="366">
        <f>DATE(YEAR(P710)+1,MONTH(P710),DAY(P710))</f>
        <v>44910</v>
      </c>
      <c r="Q713" s="366">
        <f>DATE(YEAR(Q710)+1,MONTH(Q710),DAY(Q710))</f>
        <v>44910</v>
      </c>
      <c r="R713" s="366">
        <f t="shared" ref="R713:U713" si="271">DATE(YEAR(R710)+1,MONTH(R710),DAY(R710))</f>
        <v>44910</v>
      </c>
      <c r="S713" s="366">
        <f t="shared" si="271"/>
        <v>44910</v>
      </c>
      <c r="T713" s="366">
        <f t="shared" si="271"/>
        <v>44910</v>
      </c>
      <c r="U713" s="366">
        <f t="shared" si="271"/>
        <v>44910</v>
      </c>
      <c r="V713" s="280"/>
      <c r="W713" s="280"/>
      <c r="X713" s="280"/>
      <c r="Y713" s="280"/>
      <c r="Z713" s="280"/>
      <c r="AA713" s="280"/>
      <c r="AB713" s="280"/>
      <c r="AC713" s="699">
        <f t="shared" si="259"/>
        <v>-43317</v>
      </c>
      <c r="AD713" s="699">
        <f t="shared" si="260"/>
        <v>-43317</v>
      </c>
      <c r="AE713" s="699">
        <f t="shared" si="261"/>
        <v>-43317</v>
      </c>
      <c r="AF713" s="699">
        <f t="shared" si="262"/>
        <v>1440</v>
      </c>
      <c r="AG713" s="699">
        <f t="shared" si="263"/>
        <v>1440</v>
      </c>
      <c r="AH713" s="699">
        <f t="shared" si="264"/>
        <v>1440</v>
      </c>
      <c r="AI713" s="699">
        <f t="shared" si="265"/>
        <v>1440</v>
      </c>
      <c r="AJ713" s="699">
        <f t="shared" si="266"/>
        <v>1440</v>
      </c>
      <c r="AK713" s="699">
        <f t="shared" si="267"/>
        <v>1440</v>
      </c>
      <c r="AL713" s="699">
        <f t="shared" si="268"/>
        <v>1440</v>
      </c>
      <c r="AM713" s="699">
        <f t="shared" si="269"/>
        <v>1440</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591</v>
      </c>
      <c r="K714" s="280"/>
      <c r="L714" s="280"/>
      <c r="M714" s="280"/>
      <c r="N714" s="280"/>
      <c r="O714" s="280"/>
      <c r="P714" s="280"/>
      <c r="Q714" s="280"/>
      <c r="R714" s="366">
        <f t="shared" ref="R714:U714" si="272">DATE(YEAR(R711)+1,MONTH(R711),DAY(R711))</f>
        <v>44910</v>
      </c>
      <c r="S714" s="366">
        <f t="shared" si="272"/>
        <v>44910</v>
      </c>
      <c r="T714" s="366">
        <f t="shared" si="272"/>
        <v>44910</v>
      </c>
      <c r="U714" s="366">
        <f t="shared" si="272"/>
        <v>44910</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1440</v>
      </c>
      <c r="AK714" s="699">
        <f t="shared" si="267"/>
        <v>1440</v>
      </c>
      <c r="AL714" s="699">
        <f t="shared" si="268"/>
        <v>1440</v>
      </c>
      <c r="AM714" s="699">
        <f t="shared" si="269"/>
        <v>1440</v>
      </c>
      <c r="AN714" s="280"/>
      <c r="AO714" s="280"/>
      <c r="AP714" s="280"/>
      <c r="AQ714" s="275"/>
      <c r="AR714" s="262"/>
      <c r="AS714" s="250"/>
      <c r="AT714" s="250"/>
      <c r="AU714" s="250"/>
    </row>
    <row r="715" spans="1:47" outlineLevel="3" x14ac:dyDescent="0.35">
      <c r="A715" s="250"/>
      <c r="B715" s="259"/>
      <c r="C715" s="252">
        <f t="shared" si="251"/>
        <v>4</v>
      </c>
      <c r="D715" s="275"/>
      <c r="E715" s="330"/>
      <c r="F715" s="330"/>
      <c r="G715" s="275"/>
      <c r="H715" s="280"/>
      <c r="I715" s="296">
        <v>4</v>
      </c>
      <c r="J715" s="296" t="s">
        <v>600</v>
      </c>
      <c r="K715" s="366">
        <f>DATE(YEAR(K712)+1,MONTH(K712),DAY(K712))</f>
        <v>45275</v>
      </c>
      <c r="L715" s="366">
        <f>DATE(YEAR(L712)+1,MONTH(L712),DAY(L712))</f>
        <v>45275</v>
      </c>
      <c r="M715" s="366">
        <f>DATE(YEAR(M712)+1,MONTH(M712),DAY(M712))</f>
        <v>45275</v>
      </c>
      <c r="N715" s="280"/>
      <c r="O715" s="280"/>
      <c r="P715" s="280"/>
      <c r="Q715" s="280"/>
      <c r="R715" s="366">
        <f t="shared" ref="R715:U715" si="273">DATE(YEAR(R712)+1,MONTH(R712),DAY(R712))</f>
        <v>45275</v>
      </c>
      <c r="S715" s="366">
        <f t="shared" si="273"/>
        <v>45275</v>
      </c>
      <c r="T715" s="366">
        <f t="shared" si="273"/>
        <v>45275</v>
      </c>
      <c r="U715" s="366">
        <f t="shared" si="273"/>
        <v>45275</v>
      </c>
      <c r="V715" s="280"/>
      <c r="W715" s="280"/>
      <c r="X715" s="280"/>
      <c r="Y715" s="280"/>
      <c r="Z715" s="280"/>
      <c r="AA715" s="280"/>
      <c r="AB715" s="280"/>
      <c r="AC715" s="699">
        <f t="shared" si="259"/>
        <v>1804</v>
      </c>
      <c r="AD715" s="699">
        <f t="shared" si="260"/>
        <v>1804</v>
      </c>
      <c r="AE715" s="699">
        <f t="shared" si="261"/>
        <v>1804</v>
      </c>
      <c r="AF715" s="699">
        <f t="shared" si="262"/>
        <v>-43317</v>
      </c>
      <c r="AG715" s="699">
        <f t="shared" si="263"/>
        <v>-43317</v>
      </c>
      <c r="AH715" s="699">
        <f t="shared" si="264"/>
        <v>-43317</v>
      </c>
      <c r="AI715" s="699">
        <f t="shared" si="265"/>
        <v>-43317</v>
      </c>
      <c r="AJ715" s="699">
        <f t="shared" si="266"/>
        <v>1804</v>
      </c>
      <c r="AK715" s="699">
        <f t="shared" si="267"/>
        <v>1804</v>
      </c>
      <c r="AL715" s="699">
        <f t="shared" si="268"/>
        <v>1804</v>
      </c>
      <c r="AM715" s="699">
        <f t="shared" si="269"/>
        <v>1804</v>
      </c>
      <c r="AN715" s="280"/>
      <c r="AO715" s="280"/>
      <c r="AP715" s="280"/>
      <c r="AQ715" s="275"/>
      <c r="AR715" s="262"/>
      <c r="AS715" s="250"/>
      <c r="AT715" s="250"/>
      <c r="AU715" s="250"/>
    </row>
    <row r="716" spans="1:47" outlineLevel="3" x14ac:dyDescent="0.35">
      <c r="A716" s="250"/>
      <c r="B716" s="259"/>
      <c r="C716" s="252">
        <f t="shared" si="251"/>
        <v>4</v>
      </c>
      <c r="D716" s="275"/>
      <c r="E716" s="330"/>
      <c r="F716" s="330"/>
      <c r="G716" s="275"/>
      <c r="H716" s="280"/>
      <c r="I716" s="296"/>
      <c r="J716" s="296" t="s">
        <v>590</v>
      </c>
      <c r="K716" s="280"/>
      <c r="L716" s="280"/>
      <c r="M716" s="280"/>
      <c r="N716" s="366">
        <f>DATE(YEAR(N713)+1,MONTH(N713),DAY(N713))</f>
        <v>45275</v>
      </c>
      <c r="O716" s="366">
        <f>DATE(YEAR(O713)+1,MONTH(O713),DAY(O713))</f>
        <v>45275</v>
      </c>
      <c r="P716" s="366">
        <f>DATE(YEAR(P713)+1,MONTH(P713),DAY(P713))</f>
        <v>45275</v>
      </c>
      <c r="Q716" s="366">
        <f>DATE(YEAR(Q713)+1,MONTH(Q713),DAY(Q713))</f>
        <v>45275</v>
      </c>
      <c r="R716" s="366">
        <f t="shared" ref="R716:U716" si="274">DATE(YEAR(R713)+1,MONTH(R713),DAY(R713))</f>
        <v>45275</v>
      </c>
      <c r="S716" s="366">
        <f t="shared" si="274"/>
        <v>45275</v>
      </c>
      <c r="T716" s="366">
        <f t="shared" si="274"/>
        <v>45275</v>
      </c>
      <c r="U716" s="366">
        <f t="shared" si="274"/>
        <v>45275</v>
      </c>
      <c r="V716" s="280"/>
      <c r="W716" s="280"/>
      <c r="X716" s="280"/>
      <c r="Y716" s="280"/>
      <c r="Z716" s="280"/>
      <c r="AA716" s="280"/>
      <c r="AB716" s="280"/>
      <c r="AC716" s="699">
        <f t="shared" si="259"/>
        <v>-43317</v>
      </c>
      <c r="AD716" s="699">
        <f t="shared" si="260"/>
        <v>-43317</v>
      </c>
      <c r="AE716" s="699">
        <f t="shared" si="261"/>
        <v>-43317</v>
      </c>
      <c r="AF716" s="699">
        <f t="shared" si="262"/>
        <v>1804</v>
      </c>
      <c r="AG716" s="699">
        <f t="shared" si="263"/>
        <v>1804</v>
      </c>
      <c r="AH716" s="699">
        <f t="shared" si="264"/>
        <v>1804</v>
      </c>
      <c r="AI716" s="699">
        <f t="shared" si="265"/>
        <v>1804</v>
      </c>
      <c r="AJ716" s="699">
        <f t="shared" si="266"/>
        <v>1804</v>
      </c>
      <c r="AK716" s="699">
        <f t="shared" si="267"/>
        <v>1804</v>
      </c>
      <c r="AL716" s="699">
        <f t="shared" si="268"/>
        <v>1804</v>
      </c>
      <c r="AM716" s="699">
        <f t="shared" si="269"/>
        <v>1804</v>
      </c>
      <c r="AN716" s="280"/>
      <c r="AO716" s="280"/>
      <c r="AP716" s="280"/>
      <c r="AQ716" s="275"/>
      <c r="AR716" s="262"/>
      <c r="AS716" s="250"/>
      <c r="AT716" s="250"/>
      <c r="AU716" s="250"/>
    </row>
    <row r="717" spans="1:47" outlineLevel="3" x14ac:dyDescent="0.35">
      <c r="A717" s="250"/>
      <c r="B717" s="259"/>
      <c r="C717" s="252">
        <f t="shared" si="251"/>
        <v>4</v>
      </c>
      <c r="D717" s="275"/>
      <c r="E717" s="330"/>
      <c r="F717" s="330"/>
      <c r="G717" s="275"/>
      <c r="H717" s="280"/>
      <c r="I717" s="296"/>
      <c r="J717" s="296" t="s">
        <v>591</v>
      </c>
      <c r="K717" s="280"/>
      <c r="L717" s="280"/>
      <c r="M717" s="280"/>
      <c r="N717" s="280"/>
      <c r="O717" s="280"/>
      <c r="P717" s="280"/>
      <c r="Q717" s="280"/>
      <c r="R717" s="366">
        <f t="shared" ref="R717:U717" si="275">DATE(YEAR(R714)+1,MONTH(R714),DAY(R714))</f>
        <v>45275</v>
      </c>
      <c r="S717" s="366">
        <f t="shared" si="275"/>
        <v>45275</v>
      </c>
      <c r="T717" s="366">
        <f t="shared" si="275"/>
        <v>45275</v>
      </c>
      <c r="U717" s="366">
        <f t="shared" si="275"/>
        <v>45275</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1804</v>
      </c>
      <c r="AK717" s="699">
        <f t="shared" si="267"/>
        <v>1804</v>
      </c>
      <c r="AL717" s="699">
        <f t="shared" si="268"/>
        <v>1804</v>
      </c>
      <c r="AM717" s="699">
        <f t="shared" si="269"/>
        <v>1804</v>
      </c>
      <c r="AN717" s="280"/>
      <c r="AO717" s="280"/>
      <c r="AP717" s="280"/>
      <c r="AQ717" s="275"/>
      <c r="AR717" s="262"/>
      <c r="AS717" s="250"/>
      <c r="AT717" s="250"/>
      <c r="AU717" s="250"/>
    </row>
    <row r="718" spans="1:47" outlineLevel="3" x14ac:dyDescent="0.35">
      <c r="A718" s="250"/>
      <c r="B718" s="259"/>
      <c r="C718" s="252">
        <f t="shared" ref="C718:C726" si="276">INT($C$232)+3</f>
        <v>4</v>
      </c>
      <c r="D718" s="275"/>
      <c r="E718" s="330"/>
      <c r="F718" s="330"/>
      <c r="G718" s="275"/>
      <c r="H718" s="280"/>
      <c r="I718" s="296">
        <v>5</v>
      </c>
      <c r="J718" s="296" t="s">
        <v>600</v>
      </c>
      <c r="K718" s="366">
        <f>DATE(YEAR(K715)+1,MONTH(K715),DAY(K715))</f>
        <v>45641</v>
      </c>
      <c r="L718" s="366">
        <f>DATE(YEAR(L715)+1,MONTH(L715),DAY(L715))</f>
        <v>45641</v>
      </c>
      <c r="M718" s="366">
        <f>DATE(YEAR(M715)+1,MONTH(M715),DAY(M715))</f>
        <v>45641</v>
      </c>
      <c r="N718" s="280"/>
      <c r="O718" s="280"/>
      <c r="P718" s="280"/>
      <c r="Q718" s="280"/>
      <c r="R718" s="366">
        <f t="shared" ref="R718:U718" si="277">DATE(YEAR(R715)+1,MONTH(R715),DAY(R715))</f>
        <v>45641</v>
      </c>
      <c r="S718" s="366">
        <f t="shared" si="277"/>
        <v>45641</v>
      </c>
      <c r="T718" s="366">
        <f t="shared" si="277"/>
        <v>45641</v>
      </c>
      <c r="U718" s="366">
        <f t="shared" si="277"/>
        <v>45641</v>
      </c>
      <c r="V718" s="280"/>
      <c r="W718" s="280"/>
      <c r="X718" s="280"/>
      <c r="Y718" s="280"/>
      <c r="Z718" s="280"/>
      <c r="AA718" s="280"/>
      <c r="AB718" s="280"/>
      <c r="AC718" s="699">
        <f t="shared" si="259"/>
        <v>2169</v>
      </c>
      <c r="AD718" s="699">
        <f t="shared" si="260"/>
        <v>2169</v>
      </c>
      <c r="AE718" s="699">
        <f t="shared" si="261"/>
        <v>2169</v>
      </c>
      <c r="AF718" s="699">
        <f t="shared" si="262"/>
        <v>-43317</v>
      </c>
      <c r="AG718" s="699">
        <f t="shared" si="263"/>
        <v>-43317</v>
      </c>
      <c r="AH718" s="699">
        <f t="shared" si="264"/>
        <v>-43317</v>
      </c>
      <c r="AI718" s="699">
        <f t="shared" si="265"/>
        <v>-43317</v>
      </c>
      <c r="AJ718" s="699">
        <f t="shared" si="266"/>
        <v>2169</v>
      </c>
      <c r="AK718" s="699">
        <f t="shared" si="267"/>
        <v>2169</v>
      </c>
      <c r="AL718" s="699">
        <f t="shared" si="268"/>
        <v>2169</v>
      </c>
      <c r="AM718" s="699">
        <f t="shared" si="269"/>
        <v>2169</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590</v>
      </c>
      <c r="K719" s="280"/>
      <c r="L719" s="280"/>
      <c r="M719" s="280"/>
      <c r="N719" s="366">
        <f>DATE(YEAR(N716)+1,MONTH(N716),DAY(N716))</f>
        <v>45641</v>
      </c>
      <c r="O719" s="366">
        <f>DATE(YEAR(O716)+1,MONTH(O716),DAY(O716))</f>
        <v>45641</v>
      </c>
      <c r="P719" s="366">
        <f>DATE(YEAR(P716)+1,MONTH(P716),DAY(P716))</f>
        <v>45641</v>
      </c>
      <c r="Q719" s="366">
        <f>DATE(YEAR(Q716)+1,MONTH(Q716),DAY(Q716))</f>
        <v>45641</v>
      </c>
      <c r="R719" s="366">
        <f t="shared" ref="R719:U719" si="278">DATE(YEAR(R716)+1,MONTH(R716),DAY(R716))</f>
        <v>45641</v>
      </c>
      <c r="S719" s="366">
        <f t="shared" si="278"/>
        <v>45641</v>
      </c>
      <c r="T719" s="366">
        <f t="shared" si="278"/>
        <v>45641</v>
      </c>
      <c r="U719" s="366">
        <f t="shared" si="278"/>
        <v>45641</v>
      </c>
      <c r="V719" s="280"/>
      <c r="W719" s="280"/>
      <c r="X719" s="280"/>
      <c r="Y719" s="280"/>
      <c r="Z719" s="280"/>
      <c r="AA719" s="280"/>
      <c r="AB719" s="280"/>
      <c r="AC719" s="699">
        <f t="shared" si="259"/>
        <v>-43317</v>
      </c>
      <c r="AD719" s="699">
        <f t="shared" si="260"/>
        <v>-43317</v>
      </c>
      <c r="AE719" s="699">
        <f t="shared" si="261"/>
        <v>-43317</v>
      </c>
      <c r="AF719" s="699">
        <f t="shared" si="262"/>
        <v>2169</v>
      </c>
      <c r="AG719" s="699">
        <f t="shared" si="263"/>
        <v>2169</v>
      </c>
      <c r="AH719" s="699">
        <f t="shared" si="264"/>
        <v>2169</v>
      </c>
      <c r="AI719" s="699">
        <f t="shared" si="265"/>
        <v>2169</v>
      </c>
      <c r="AJ719" s="699">
        <f t="shared" si="266"/>
        <v>2169</v>
      </c>
      <c r="AK719" s="699">
        <f t="shared" si="267"/>
        <v>2169</v>
      </c>
      <c r="AL719" s="699">
        <f t="shared" si="268"/>
        <v>2169</v>
      </c>
      <c r="AM719" s="699">
        <f t="shared" si="269"/>
        <v>2169</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591</v>
      </c>
      <c r="K720" s="280"/>
      <c r="L720" s="280"/>
      <c r="M720" s="280"/>
      <c r="N720" s="280"/>
      <c r="O720" s="280"/>
      <c r="P720" s="280"/>
      <c r="Q720" s="280"/>
      <c r="R720" s="366">
        <f t="shared" ref="R720:U720" si="279">DATE(YEAR(R717)+1,MONTH(R717),DAY(R717))</f>
        <v>45641</v>
      </c>
      <c r="S720" s="366">
        <f t="shared" si="279"/>
        <v>45641</v>
      </c>
      <c r="T720" s="366">
        <f t="shared" si="279"/>
        <v>45641</v>
      </c>
      <c r="U720" s="366">
        <f t="shared" si="279"/>
        <v>45641</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2169</v>
      </c>
      <c r="AK720" s="699">
        <f t="shared" si="267"/>
        <v>2169</v>
      </c>
      <c r="AL720" s="699">
        <f t="shared" si="268"/>
        <v>2169</v>
      </c>
      <c r="AM720" s="699">
        <f t="shared" si="269"/>
        <v>2169</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6</v>
      </c>
      <c r="J721" s="296" t="s">
        <v>600</v>
      </c>
      <c r="K721" s="366">
        <f>DATE(YEAR(K718)+1,MONTH(K718),DAY(K718))</f>
        <v>46006</v>
      </c>
      <c r="L721" s="366">
        <f>DATE(YEAR(L718)+1,MONTH(L718),DAY(L718))</f>
        <v>46006</v>
      </c>
      <c r="M721" s="366">
        <f>DATE(YEAR(M718)+1,MONTH(M718),DAY(M718))</f>
        <v>46006</v>
      </c>
      <c r="N721" s="280"/>
      <c r="O721" s="280"/>
      <c r="P721" s="280"/>
      <c r="Q721" s="280"/>
      <c r="R721" s="366">
        <f t="shared" ref="R721:U721" si="280">DATE(YEAR(R718)+1,MONTH(R718),DAY(R718))</f>
        <v>46006</v>
      </c>
      <c r="S721" s="366">
        <f t="shared" si="280"/>
        <v>46006</v>
      </c>
      <c r="T721" s="366">
        <f t="shared" si="280"/>
        <v>46006</v>
      </c>
      <c r="U721" s="366">
        <f t="shared" si="280"/>
        <v>46006</v>
      </c>
      <c r="V721" s="280"/>
      <c r="W721" s="280"/>
      <c r="X721" s="280"/>
      <c r="Y721" s="280"/>
      <c r="Z721" s="280"/>
      <c r="AA721" s="280"/>
      <c r="AB721" s="280"/>
      <c r="AC721" s="699">
        <f t="shared" si="259"/>
        <v>2532</v>
      </c>
      <c r="AD721" s="699">
        <f t="shared" si="260"/>
        <v>2532</v>
      </c>
      <c r="AE721" s="699">
        <f t="shared" si="261"/>
        <v>2532</v>
      </c>
      <c r="AF721" s="699">
        <f t="shared" si="262"/>
        <v>-43317</v>
      </c>
      <c r="AG721" s="699">
        <f t="shared" si="263"/>
        <v>-43317</v>
      </c>
      <c r="AH721" s="699">
        <f t="shared" si="264"/>
        <v>-43317</v>
      </c>
      <c r="AI721" s="699">
        <f t="shared" si="265"/>
        <v>-43317</v>
      </c>
      <c r="AJ721" s="699">
        <f t="shared" si="266"/>
        <v>2532</v>
      </c>
      <c r="AK721" s="699">
        <f t="shared" si="267"/>
        <v>2532</v>
      </c>
      <c r="AL721" s="699">
        <f t="shared" si="268"/>
        <v>2532</v>
      </c>
      <c r="AM721" s="699">
        <f t="shared" si="269"/>
        <v>2532</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590</v>
      </c>
      <c r="K722" s="280"/>
      <c r="L722" s="280"/>
      <c r="M722" s="280"/>
      <c r="N722" s="366">
        <f>DATE(YEAR(N719)+1,MONTH(N719),DAY(N719))</f>
        <v>46006</v>
      </c>
      <c r="O722" s="366">
        <f>DATE(YEAR(O719)+1,MONTH(O719),DAY(O719))</f>
        <v>46006</v>
      </c>
      <c r="P722" s="366">
        <f>DATE(YEAR(P719)+1,MONTH(P719),DAY(P719))</f>
        <v>46006</v>
      </c>
      <c r="Q722" s="366">
        <f>DATE(YEAR(Q719)+1,MONTH(Q719),DAY(Q719))</f>
        <v>46006</v>
      </c>
      <c r="R722" s="366">
        <f t="shared" ref="R722:U722" si="281">DATE(YEAR(R719)+1,MONTH(R719),DAY(R719))</f>
        <v>46006</v>
      </c>
      <c r="S722" s="366">
        <f t="shared" si="281"/>
        <v>46006</v>
      </c>
      <c r="T722" s="366">
        <f t="shared" si="281"/>
        <v>46006</v>
      </c>
      <c r="U722" s="366">
        <f t="shared" si="281"/>
        <v>46006</v>
      </c>
      <c r="V722" s="280"/>
      <c r="W722" s="280"/>
      <c r="X722" s="280"/>
      <c r="Y722" s="280"/>
      <c r="Z722" s="280"/>
      <c r="AA722" s="280"/>
      <c r="AB722" s="280"/>
      <c r="AC722" s="699">
        <f t="shared" si="259"/>
        <v>-43317</v>
      </c>
      <c r="AD722" s="699">
        <f t="shared" si="260"/>
        <v>-43317</v>
      </c>
      <c r="AE722" s="699">
        <f t="shared" si="261"/>
        <v>-43317</v>
      </c>
      <c r="AF722" s="699">
        <f t="shared" si="262"/>
        <v>2532</v>
      </c>
      <c r="AG722" s="699">
        <f t="shared" si="263"/>
        <v>2532</v>
      </c>
      <c r="AH722" s="699">
        <f t="shared" si="264"/>
        <v>2532</v>
      </c>
      <c r="AI722" s="699">
        <f t="shared" si="265"/>
        <v>2532</v>
      </c>
      <c r="AJ722" s="699">
        <f t="shared" si="266"/>
        <v>2532</v>
      </c>
      <c r="AK722" s="699">
        <f t="shared" si="267"/>
        <v>2532</v>
      </c>
      <c r="AL722" s="699">
        <f t="shared" si="268"/>
        <v>2532</v>
      </c>
      <c r="AM722" s="699">
        <f t="shared" si="269"/>
        <v>2532</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591</v>
      </c>
      <c r="K723" s="280"/>
      <c r="L723" s="280"/>
      <c r="M723" s="280"/>
      <c r="N723" s="280"/>
      <c r="O723" s="280"/>
      <c r="P723" s="280"/>
      <c r="Q723" s="280"/>
      <c r="R723" s="366">
        <f t="shared" ref="R723:U723" si="282">DATE(YEAR(R720)+1,MONTH(R720),DAY(R720))</f>
        <v>46006</v>
      </c>
      <c r="S723" s="366">
        <f t="shared" si="282"/>
        <v>46006</v>
      </c>
      <c r="T723" s="366">
        <f t="shared" si="282"/>
        <v>46006</v>
      </c>
      <c r="U723" s="366">
        <f t="shared" si="282"/>
        <v>46006</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2532</v>
      </c>
      <c r="AK723" s="699">
        <f t="shared" si="267"/>
        <v>2532</v>
      </c>
      <c r="AL723" s="699">
        <f t="shared" si="268"/>
        <v>2532</v>
      </c>
      <c r="AM723" s="699">
        <f t="shared" si="269"/>
        <v>2532</v>
      </c>
      <c r="AN723" s="280"/>
      <c r="AO723" s="280"/>
      <c r="AP723" s="280"/>
      <c r="AQ723" s="275"/>
      <c r="AR723" s="262"/>
      <c r="AS723" s="250"/>
      <c r="AT723" s="250"/>
      <c r="AU723" s="250"/>
    </row>
    <row r="724" spans="1:47" outlineLevel="3" x14ac:dyDescent="0.35">
      <c r="A724" s="250"/>
      <c r="B724" s="259"/>
      <c r="C724" s="252">
        <f t="shared" si="276"/>
        <v>4</v>
      </c>
      <c r="D724" s="275"/>
      <c r="E724" s="330"/>
      <c r="F724" s="330"/>
      <c r="G724" s="275"/>
      <c r="H724" s="280"/>
      <c r="I724" s="296">
        <v>7</v>
      </c>
      <c r="J724" s="296" t="s">
        <v>600</v>
      </c>
      <c r="K724" s="366">
        <f>DATE(YEAR(K721)+1,MONTH(K721),DAY(K721))</f>
        <v>46371</v>
      </c>
      <c r="L724" s="366">
        <f>DATE(YEAR(L721)+1,MONTH(L721),DAY(L721))</f>
        <v>46371</v>
      </c>
      <c r="M724" s="366">
        <f>DATE(YEAR(M721)+1,MONTH(M721),DAY(M721))</f>
        <v>46371</v>
      </c>
      <c r="N724" s="280"/>
      <c r="O724" s="280"/>
      <c r="P724" s="280"/>
      <c r="Q724" s="280"/>
      <c r="R724" s="366">
        <f t="shared" ref="R724:U724" si="283">DATE(YEAR(R721)+1,MONTH(R721),DAY(R721))</f>
        <v>46371</v>
      </c>
      <c r="S724" s="366">
        <f t="shared" si="283"/>
        <v>46371</v>
      </c>
      <c r="T724" s="366">
        <f t="shared" si="283"/>
        <v>46371</v>
      </c>
      <c r="U724" s="366">
        <f t="shared" si="283"/>
        <v>46371</v>
      </c>
      <c r="V724" s="280"/>
      <c r="W724" s="280"/>
      <c r="X724" s="280"/>
      <c r="Y724" s="280"/>
      <c r="Z724" s="280"/>
      <c r="AA724" s="280"/>
      <c r="AB724" s="280"/>
      <c r="AC724" s="699">
        <f t="shared" si="259"/>
        <v>2896</v>
      </c>
      <c r="AD724" s="699">
        <f t="shared" si="260"/>
        <v>2896</v>
      </c>
      <c r="AE724" s="699">
        <f t="shared" si="261"/>
        <v>2896</v>
      </c>
      <c r="AF724" s="699">
        <f t="shared" si="262"/>
        <v>-43317</v>
      </c>
      <c r="AG724" s="699">
        <f t="shared" si="263"/>
        <v>-43317</v>
      </c>
      <c r="AH724" s="699">
        <f t="shared" si="264"/>
        <v>-43317</v>
      </c>
      <c r="AI724" s="699">
        <f t="shared" si="265"/>
        <v>-43317</v>
      </c>
      <c r="AJ724" s="699">
        <f t="shared" si="266"/>
        <v>2896</v>
      </c>
      <c r="AK724" s="699">
        <f t="shared" si="267"/>
        <v>2896</v>
      </c>
      <c r="AL724" s="699">
        <f t="shared" si="268"/>
        <v>2896</v>
      </c>
      <c r="AM724" s="699">
        <f t="shared" si="269"/>
        <v>2896</v>
      </c>
      <c r="AN724" s="280"/>
      <c r="AO724" s="280"/>
      <c r="AP724" s="280"/>
      <c r="AQ724" s="275"/>
      <c r="AR724" s="262"/>
      <c r="AS724" s="250"/>
      <c r="AT724" s="250"/>
      <c r="AU724" s="250"/>
    </row>
    <row r="725" spans="1:47" outlineLevel="3" x14ac:dyDescent="0.35">
      <c r="A725" s="250"/>
      <c r="B725" s="259"/>
      <c r="C725" s="252">
        <f t="shared" si="276"/>
        <v>4</v>
      </c>
      <c r="D725" s="275"/>
      <c r="E725" s="330"/>
      <c r="F725" s="330"/>
      <c r="G725" s="275"/>
      <c r="H725" s="280"/>
      <c r="I725" s="296"/>
      <c r="J725" s="296" t="s">
        <v>590</v>
      </c>
      <c r="K725" s="280"/>
      <c r="L725" s="280"/>
      <c r="M725" s="280"/>
      <c r="N725" s="366">
        <f>DATE(YEAR(N722)+1,MONTH(N722),DAY(N722))</f>
        <v>46371</v>
      </c>
      <c r="O725" s="366">
        <f>DATE(YEAR(O722)+1,MONTH(O722),DAY(O722))</f>
        <v>46371</v>
      </c>
      <c r="P725" s="366">
        <f>DATE(YEAR(P722)+1,MONTH(P722),DAY(P722))</f>
        <v>46371</v>
      </c>
      <c r="Q725" s="366">
        <f>DATE(YEAR(Q722)+1,MONTH(Q722),DAY(Q722))</f>
        <v>46371</v>
      </c>
      <c r="R725" s="366">
        <f t="shared" ref="R725:U725" si="284">DATE(YEAR(R722)+1,MONTH(R722),DAY(R722))</f>
        <v>46371</v>
      </c>
      <c r="S725" s="366">
        <f t="shared" si="284"/>
        <v>46371</v>
      </c>
      <c r="T725" s="366">
        <f t="shared" si="284"/>
        <v>46371</v>
      </c>
      <c r="U725" s="366">
        <f t="shared" si="284"/>
        <v>46371</v>
      </c>
      <c r="V725" s="280"/>
      <c r="W725" s="280"/>
      <c r="X725" s="280"/>
      <c r="Y725" s="280"/>
      <c r="Z725" s="280"/>
      <c r="AA725" s="280"/>
      <c r="AB725" s="280"/>
      <c r="AC725" s="699">
        <f t="shared" si="259"/>
        <v>-43317</v>
      </c>
      <c r="AD725" s="699">
        <f t="shared" si="260"/>
        <v>-43317</v>
      </c>
      <c r="AE725" s="699">
        <f t="shared" si="261"/>
        <v>-43317</v>
      </c>
      <c r="AF725" s="699">
        <f t="shared" si="262"/>
        <v>2896</v>
      </c>
      <c r="AG725" s="699">
        <f t="shared" si="263"/>
        <v>2896</v>
      </c>
      <c r="AH725" s="699">
        <f t="shared" si="264"/>
        <v>2896</v>
      </c>
      <c r="AI725" s="699">
        <f t="shared" si="265"/>
        <v>2896</v>
      </c>
      <c r="AJ725" s="699">
        <f t="shared" si="266"/>
        <v>2896</v>
      </c>
      <c r="AK725" s="699">
        <f t="shared" si="267"/>
        <v>2896</v>
      </c>
      <c r="AL725" s="699">
        <f t="shared" si="268"/>
        <v>2896</v>
      </c>
      <c r="AM725" s="699">
        <f t="shared" si="269"/>
        <v>2896</v>
      </c>
      <c r="AN725" s="280"/>
      <c r="AO725" s="280"/>
      <c r="AP725" s="280"/>
      <c r="AQ725" s="275"/>
      <c r="AR725" s="262"/>
      <c r="AS725" s="250"/>
      <c r="AT725" s="250"/>
      <c r="AU725" s="250"/>
    </row>
    <row r="726" spans="1:47" outlineLevel="3" x14ac:dyDescent="0.35">
      <c r="A726" s="250"/>
      <c r="B726" s="259"/>
      <c r="C726" s="252">
        <f t="shared" si="276"/>
        <v>4</v>
      </c>
      <c r="D726" s="275"/>
      <c r="E726" s="330"/>
      <c r="F726" s="330"/>
      <c r="G726" s="275"/>
      <c r="H726" s="280"/>
      <c r="I726" s="296"/>
      <c r="J726" s="296" t="s">
        <v>591</v>
      </c>
      <c r="K726" s="280"/>
      <c r="L726" s="280"/>
      <c r="M726" s="280"/>
      <c r="N726" s="280"/>
      <c r="O726" s="280"/>
      <c r="P726" s="280"/>
      <c r="Q726" s="280"/>
      <c r="R726" s="366">
        <f t="shared" ref="R726:U726" si="285">DATE(YEAR(R723)+1,MONTH(R723),DAY(R723))</f>
        <v>46371</v>
      </c>
      <c r="S726" s="366">
        <f t="shared" si="285"/>
        <v>46371</v>
      </c>
      <c r="T726" s="366">
        <f t="shared" si="285"/>
        <v>46371</v>
      </c>
      <c r="U726" s="366">
        <f t="shared" si="285"/>
        <v>46371</v>
      </c>
      <c r="V726" s="280"/>
      <c r="W726" s="280"/>
      <c r="X726" s="280"/>
      <c r="Y726" s="280"/>
      <c r="Z726" s="280"/>
      <c r="AA726" s="280"/>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2896</v>
      </c>
      <c r="AK726" s="699">
        <f t="shared" si="267"/>
        <v>2896</v>
      </c>
      <c r="AL726" s="699">
        <f t="shared" si="268"/>
        <v>2896</v>
      </c>
      <c r="AM726" s="699">
        <f t="shared" si="269"/>
        <v>2896</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96" t="str">
        <f>H$253</f>
        <v>Spr</v>
      </c>
      <c r="I727" s="296">
        <v>0</v>
      </c>
      <c r="J727" s="296" t="s">
        <v>600</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699">
        <f t="shared" si="259"/>
        <v>378</v>
      </c>
      <c r="AD727" s="699">
        <f t="shared" si="260"/>
        <v>378</v>
      </c>
      <c r="AE727" s="699">
        <f t="shared" si="261"/>
        <v>378</v>
      </c>
      <c r="AF727" s="699">
        <f t="shared" si="262"/>
        <v>-43317</v>
      </c>
      <c r="AG727" s="699">
        <f t="shared" si="263"/>
        <v>-43317</v>
      </c>
      <c r="AH727" s="699">
        <f t="shared" si="264"/>
        <v>-43317</v>
      </c>
      <c r="AI727" s="699">
        <f t="shared" si="265"/>
        <v>-43317</v>
      </c>
      <c r="AJ727" s="699">
        <f t="shared" si="266"/>
        <v>378</v>
      </c>
      <c r="AK727" s="699">
        <f t="shared" si="267"/>
        <v>378</v>
      </c>
      <c r="AL727" s="699">
        <f t="shared" si="268"/>
        <v>378</v>
      </c>
      <c r="AM727" s="699">
        <f t="shared" si="269"/>
        <v>378</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96"/>
      <c r="I728" s="296"/>
      <c r="J728" s="296" t="s">
        <v>590</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699">
        <f t="shared" si="259"/>
        <v>-43317</v>
      </c>
      <c r="AD728" s="699">
        <f t="shared" si="260"/>
        <v>-43317</v>
      </c>
      <c r="AE728" s="699">
        <f t="shared" si="261"/>
        <v>-43317</v>
      </c>
      <c r="AF728" s="699">
        <f t="shared" si="262"/>
        <v>378</v>
      </c>
      <c r="AG728" s="699">
        <f t="shared" si="263"/>
        <v>378</v>
      </c>
      <c r="AH728" s="699">
        <f t="shared" si="264"/>
        <v>378</v>
      </c>
      <c r="AI728" s="699">
        <f t="shared" si="265"/>
        <v>378</v>
      </c>
      <c r="AJ728" s="699">
        <f t="shared" si="266"/>
        <v>378</v>
      </c>
      <c r="AK728" s="699">
        <f t="shared" si="267"/>
        <v>378</v>
      </c>
      <c r="AL728" s="699">
        <f t="shared" si="268"/>
        <v>378</v>
      </c>
      <c r="AM728" s="699">
        <f t="shared" si="269"/>
        <v>378</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96"/>
      <c r="I729" s="296"/>
      <c r="J729" s="296" t="s">
        <v>591</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378</v>
      </c>
      <c r="AK729" s="699">
        <f t="shared" si="267"/>
        <v>378</v>
      </c>
      <c r="AL729" s="699">
        <f t="shared" si="268"/>
        <v>378</v>
      </c>
      <c r="AM729" s="699">
        <f t="shared" si="269"/>
        <v>378</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1</v>
      </c>
      <c r="J730" s="296" t="s">
        <v>600</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699">
        <f t="shared" si="259"/>
        <v>742</v>
      </c>
      <c r="AD730" s="699">
        <f t="shared" si="260"/>
        <v>742</v>
      </c>
      <c r="AE730" s="699">
        <f t="shared" si="261"/>
        <v>742</v>
      </c>
      <c r="AF730" s="699">
        <f t="shared" si="262"/>
        <v>-43317</v>
      </c>
      <c r="AG730" s="699">
        <f t="shared" si="263"/>
        <v>-43317</v>
      </c>
      <c r="AH730" s="699">
        <f t="shared" si="264"/>
        <v>-43317</v>
      </c>
      <c r="AI730" s="699">
        <f t="shared" si="265"/>
        <v>-43317</v>
      </c>
      <c r="AJ730" s="699">
        <f t="shared" si="266"/>
        <v>742</v>
      </c>
      <c r="AK730" s="699">
        <f t="shared" si="267"/>
        <v>742</v>
      </c>
      <c r="AL730" s="699">
        <f t="shared" si="268"/>
        <v>742</v>
      </c>
      <c r="AM730" s="699">
        <f t="shared" si="269"/>
        <v>742</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590</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699">
        <f t="shared" si="259"/>
        <v>-43317</v>
      </c>
      <c r="AD731" s="699">
        <f t="shared" si="260"/>
        <v>-43317</v>
      </c>
      <c r="AE731" s="699">
        <f t="shared" si="261"/>
        <v>-43317</v>
      </c>
      <c r="AF731" s="699">
        <f t="shared" si="262"/>
        <v>742</v>
      </c>
      <c r="AG731" s="699">
        <f t="shared" si="263"/>
        <v>742</v>
      </c>
      <c r="AH731" s="699">
        <f t="shared" si="264"/>
        <v>742</v>
      </c>
      <c r="AI731" s="699">
        <f t="shared" si="265"/>
        <v>742</v>
      </c>
      <c r="AJ731" s="699">
        <f t="shared" si="266"/>
        <v>742</v>
      </c>
      <c r="AK731" s="699">
        <f t="shared" si="267"/>
        <v>742</v>
      </c>
      <c r="AL731" s="699">
        <f t="shared" si="268"/>
        <v>742</v>
      </c>
      <c r="AM731" s="699">
        <f t="shared" si="269"/>
        <v>742</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591</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742</v>
      </c>
      <c r="AK732" s="699">
        <f t="shared" si="267"/>
        <v>742</v>
      </c>
      <c r="AL732" s="699">
        <f t="shared" si="268"/>
        <v>742</v>
      </c>
      <c r="AM732" s="699">
        <f t="shared" si="269"/>
        <v>742</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2</v>
      </c>
      <c r="J733" s="296" t="s">
        <v>600</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699">
        <f t="shared" si="259"/>
        <v>1106</v>
      </c>
      <c r="AD733" s="699">
        <f t="shared" si="260"/>
        <v>1106</v>
      </c>
      <c r="AE733" s="699">
        <f t="shared" si="261"/>
        <v>1106</v>
      </c>
      <c r="AF733" s="699">
        <f t="shared" si="262"/>
        <v>-43317</v>
      </c>
      <c r="AG733" s="699">
        <f t="shared" si="263"/>
        <v>-43317</v>
      </c>
      <c r="AH733" s="699">
        <f t="shared" si="264"/>
        <v>-43317</v>
      </c>
      <c r="AI733" s="699">
        <f t="shared" si="265"/>
        <v>-43317</v>
      </c>
      <c r="AJ733" s="699">
        <f t="shared" si="266"/>
        <v>1106</v>
      </c>
      <c r="AK733" s="699">
        <f t="shared" si="267"/>
        <v>1106</v>
      </c>
      <c r="AL733" s="699">
        <f t="shared" si="268"/>
        <v>1106</v>
      </c>
      <c r="AM733" s="699">
        <f t="shared" si="269"/>
        <v>1106</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590</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699">
        <f t="shared" si="259"/>
        <v>-43317</v>
      </c>
      <c r="AD734" s="699">
        <f t="shared" si="260"/>
        <v>-43317</v>
      </c>
      <c r="AE734" s="699">
        <f t="shared" si="261"/>
        <v>-43317</v>
      </c>
      <c r="AF734" s="699">
        <f t="shared" si="262"/>
        <v>1106</v>
      </c>
      <c r="AG734" s="699">
        <f t="shared" si="263"/>
        <v>1106</v>
      </c>
      <c r="AH734" s="699">
        <f t="shared" si="264"/>
        <v>1106</v>
      </c>
      <c r="AI734" s="699">
        <f t="shared" si="265"/>
        <v>1106</v>
      </c>
      <c r="AJ734" s="699">
        <f t="shared" si="266"/>
        <v>1106</v>
      </c>
      <c r="AK734" s="699">
        <f t="shared" si="267"/>
        <v>1106</v>
      </c>
      <c r="AL734" s="699">
        <f t="shared" si="268"/>
        <v>1106</v>
      </c>
      <c r="AM734" s="699">
        <f t="shared" si="269"/>
        <v>1106</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591</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1106</v>
      </c>
      <c r="AK735" s="699">
        <f t="shared" si="267"/>
        <v>1106</v>
      </c>
      <c r="AL735" s="699">
        <f t="shared" si="268"/>
        <v>1106</v>
      </c>
      <c r="AM735" s="699">
        <f t="shared" si="269"/>
        <v>1106</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3</v>
      </c>
      <c r="J736" s="296" t="s">
        <v>600</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699">
        <f t="shared" si="259"/>
        <v>1470</v>
      </c>
      <c r="AD736" s="699">
        <f t="shared" si="260"/>
        <v>1470</v>
      </c>
      <c r="AE736" s="699">
        <f t="shared" si="261"/>
        <v>1470</v>
      </c>
      <c r="AF736" s="699">
        <f t="shared" si="262"/>
        <v>-43317</v>
      </c>
      <c r="AG736" s="699">
        <f t="shared" si="263"/>
        <v>-43317</v>
      </c>
      <c r="AH736" s="699">
        <f t="shared" si="264"/>
        <v>-43317</v>
      </c>
      <c r="AI736" s="699">
        <f t="shared" si="265"/>
        <v>-43317</v>
      </c>
      <c r="AJ736" s="699">
        <f t="shared" si="266"/>
        <v>1470</v>
      </c>
      <c r="AK736" s="699">
        <f t="shared" si="267"/>
        <v>1470</v>
      </c>
      <c r="AL736" s="699">
        <f t="shared" si="268"/>
        <v>1470</v>
      </c>
      <c r="AM736" s="699">
        <f t="shared" si="269"/>
        <v>1470</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590</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699">
        <f t="shared" si="259"/>
        <v>-43317</v>
      </c>
      <c r="AD737" s="699">
        <f t="shared" si="260"/>
        <v>-43317</v>
      </c>
      <c r="AE737" s="699">
        <f t="shared" si="261"/>
        <v>-43317</v>
      </c>
      <c r="AF737" s="699">
        <f t="shared" si="262"/>
        <v>1470</v>
      </c>
      <c r="AG737" s="699">
        <f t="shared" si="263"/>
        <v>1470</v>
      </c>
      <c r="AH737" s="699">
        <f t="shared" si="264"/>
        <v>1470</v>
      </c>
      <c r="AI737" s="699">
        <f t="shared" si="265"/>
        <v>1470</v>
      </c>
      <c r="AJ737" s="699">
        <f t="shared" si="266"/>
        <v>1470</v>
      </c>
      <c r="AK737" s="699">
        <f t="shared" si="267"/>
        <v>1470</v>
      </c>
      <c r="AL737" s="699">
        <f t="shared" si="268"/>
        <v>1470</v>
      </c>
      <c r="AM737" s="699">
        <f t="shared" si="269"/>
        <v>1470</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591</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1470</v>
      </c>
      <c r="AK738" s="699">
        <f t="shared" si="267"/>
        <v>1470</v>
      </c>
      <c r="AL738" s="699">
        <f t="shared" si="268"/>
        <v>1470</v>
      </c>
      <c r="AM738" s="699">
        <f t="shared" si="269"/>
        <v>1470</v>
      </c>
      <c r="AN738" s="280"/>
      <c r="AO738" s="280"/>
      <c r="AP738" s="280"/>
      <c r="AQ738" s="275"/>
      <c r="AR738" s="262"/>
      <c r="AS738" s="250"/>
      <c r="AT738" s="250"/>
      <c r="AU738" s="250"/>
    </row>
    <row r="739" spans="1:47" outlineLevel="3" x14ac:dyDescent="0.35">
      <c r="A739" s="250"/>
      <c r="B739" s="259"/>
      <c r="C739" s="252">
        <f t="shared" si="251"/>
        <v>4</v>
      </c>
      <c r="D739" s="275"/>
      <c r="E739" s="330"/>
      <c r="F739" s="330"/>
      <c r="G739" s="275"/>
      <c r="H739" s="280"/>
      <c r="I739" s="296">
        <v>4</v>
      </c>
      <c r="J739" s="296" t="s">
        <v>600</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699">
        <f t="shared" si="259"/>
        <v>1834</v>
      </c>
      <c r="AD739" s="699">
        <f t="shared" si="260"/>
        <v>1834</v>
      </c>
      <c r="AE739" s="699">
        <f t="shared" si="261"/>
        <v>1834</v>
      </c>
      <c r="AF739" s="699">
        <f t="shared" si="262"/>
        <v>-43317</v>
      </c>
      <c r="AG739" s="699">
        <f t="shared" si="263"/>
        <v>-43317</v>
      </c>
      <c r="AH739" s="699">
        <f t="shared" si="264"/>
        <v>-43317</v>
      </c>
      <c r="AI739" s="699">
        <f t="shared" si="265"/>
        <v>-43317</v>
      </c>
      <c r="AJ739" s="699">
        <f t="shared" si="266"/>
        <v>1834</v>
      </c>
      <c r="AK739" s="699">
        <f t="shared" si="267"/>
        <v>1834</v>
      </c>
      <c r="AL739" s="699">
        <f t="shared" si="268"/>
        <v>1834</v>
      </c>
      <c r="AM739" s="699">
        <f t="shared" si="269"/>
        <v>1834</v>
      </c>
      <c r="AN739" s="280"/>
      <c r="AO739" s="280"/>
      <c r="AP739" s="280"/>
      <c r="AQ739" s="275"/>
      <c r="AR739" s="262"/>
      <c r="AS739" s="250"/>
      <c r="AT739" s="250"/>
      <c r="AU739" s="250"/>
    </row>
    <row r="740" spans="1:47" outlineLevel="3" x14ac:dyDescent="0.35">
      <c r="A740" s="250"/>
      <c r="B740" s="259"/>
      <c r="C740" s="252">
        <f t="shared" si="251"/>
        <v>4</v>
      </c>
      <c r="D740" s="275"/>
      <c r="E740" s="330"/>
      <c r="F740" s="330"/>
      <c r="G740" s="275"/>
      <c r="H740" s="280"/>
      <c r="I740" s="296"/>
      <c r="J740" s="296" t="s">
        <v>590</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699">
        <f t="shared" si="259"/>
        <v>-43317</v>
      </c>
      <c r="AD740" s="699">
        <f t="shared" si="260"/>
        <v>-43317</v>
      </c>
      <c r="AE740" s="699">
        <f t="shared" si="261"/>
        <v>-43317</v>
      </c>
      <c r="AF740" s="699">
        <f t="shared" si="262"/>
        <v>1834</v>
      </c>
      <c r="AG740" s="699">
        <f t="shared" si="263"/>
        <v>1834</v>
      </c>
      <c r="AH740" s="699">
        <f t="shared" si="264"/>
        <v>1834</v>
      </c>
      <c r="AI740" s="699">
        <f t="shared" si="265"/>
        <v>1834</v>
      </c>
      <c r="AJ740" s="699">
        <f t="shared" si="266"/>
        <v>1834</v>
      </c>
      <c r="AK740" s="699">
        <f t="shared" si="267"/>
        <v>1834</v>
      </c>
      <c r="AL740" s="699">
        <f t="shared" si="268"/>
        <v>1834</v>
      </c>
      <c r="AM740" s="699">
        <f t="shared" si="269"/>
        <v>1834</v>
      </c>
      <c r="AN740" s="280"/>
      <c r="AO740" s="280"/>
      <c r="AP740" s="280"/>
      <c r="AQ740" s="275"/>
      <c r="AR740" s="262"/>
      <c r="AS740" s="250"/>
      <c r="AT740" s="250"/>
      <c r="AU740" s="250"/>
    </row>
    <row r="741" spans="1:47" outlineLevel="3" x14ac:dyDescent="0.35">
      <c r="A741" s="250"/>
      <c r="B741" s="259"/>
      <c r="C741" s="252">
        <f t="shared" si="251"/>
        <v>4</v>
      </c>
      <c r="D741" s="275"/>
      <c r="E741" s="330"/>
      <c r="F741" s="330"/>
      <c r="G741" s="275"/>
      <c r="H741" s="280"/>
      <c r="I741" s="296"/>
      <c r="J741" s="296" t="s">
        <v>591</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699">
        <f t="shared" si="259"/>
        <v>-43317</v>
      </c>
      <c r="AD741" s="699">
        <f t="shared" si="260"/>
        <v>-43317</v>
      </c>
      <c r="AE741" s="699">
        <f t="shared" si="261"/>
        <v>-43317</v>
      </c>
      <c r="AF741" s="699">
        <f t="shared" si="262"/>
        <v>-43317</v>
      </c>
      <c r="AG741" s="699">
        <f t="shared" si="263"/>
        <v>-43317</v>
      </c>
      <c r="AH741" s="699">
        <f t="shared" si="264"/>
        <v>-43317</v>
      </c>
      <c r="AI741" s="699">
        <f t="shared" si="265"/>
        <v>-43317</v>
      </c>
      <c r="AJ741" s="699">
        <f t="shared" si="266"/>
        <v>1834</v>
      </c>
      <c r="AK741" s="699">
        <f t="shared" si="267"/>
        <v>1834</v>
      </c>
      <c r="AL741" s="699">
        <f t="shared" si="268"/>
        <v>1834</v>
      </c>
      <c r="AM741" s="699">
        <f t="shared" si="269"/>
        <v>1834</v>
      </c>
      <c r="AN741" s="280"/>
      <c r="AO741" s="280"/>
      <c r="AP741" s="280"/>
      <c r="AQ741" s="275"/>
      <c r="AR741" s="262"/>
      <c r="AS741" s="250"/>
      <c r="AT741" s="250"/>
      <c r="AU741" s="250"/>
    </row>
    <row r="742" spans="1:47" outlineLevel="3" x14ac:dyDescent="0.35">
      <c r="A742" s="250"/>
      <c r="B742" s="259"/>
      <c r="C742" s="252">
        <f t="shared" ref="C742:C750" si="288">INT($C$232)+3</f>
        <v>4</v>
      </c>
      <c r="D742" s="275"/>
      <c r="E742" s="330"/>
      <c r="F742" s="330"/>
      <c r="G742" s="275"/>
      <c r="H742" s="280"/>
      <c r="I742" s="296">
        <v>5</v>
      </c>
      <c r="J742" s="296" t="s">
        <v>600</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699">
        <f t="shared" si="259"/>
        <v>2198</v>
      </c>
      <c r="AD742" s="699">
        <f t="shared" si="260"/>
        <v>2198</v>
      </c>
      <c r="AE742" s="699">
        <f t="shared" si="261"/>
        <v>2198</v>
      </c>
      <c r="AF742" s="699">
        <f t="shared" si="262"/>
        <v>-43317</v>
      </c>
      <c r="AG742" s="699">
        <f t="shared" si="263"/>
        <v>-43317</v>
      </c>
      <c r="AH742" s="699">
        <f t="shared" si="264"/>
        <v>-43317</v>
      </c>
      <c r="AI742" s="699">
        <f t="shared" si="265"/>
        <v>-43317</v>
      </c>
      <c r="AJ742" s="699">
        <f t="shared" si="266"/>
        <v>2198</v>
      </c>
      <c r="AK742" s="699">
        <f t="shared" si="267"/>
        <v>2198</v>
      </c>
      <c r="AL742" s="699">
        <f t="shared" si="268"/>
        <v>2198</v>
      </c>
      <c r="AM742" s="699">
        <f t="shared" si="269"/>
        <v>2198</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590</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699">
        <f t="shared" ref="AC743:AC750" si="289">MIN(363,INT((K743 - DATE(YEAR(K743),1,1))))+364*(YEAR(K743)-i_startyear)</f>
        <v>-43317</v>
      </c>
      <c r="AD743" s="699">
        <f t="shared" ref="AD743:AD750" si="290">MIN(363,INT((L743 - DATE(YEAR(L743),1,1))))+364*(YEAR(L743)-i_startyear)</f>
        <v>-43317</v>
      </c>
      <c r="AE743" s="699">
        <f t="shared" ref="AE743:AE750" si="291">MIN(363,INT((M743 - DATE(YEAR(M743),1,1))))+364*(YEAR(M743)-i_startyear)</f>
        <v>-43317</v>
      </c>
      <c r="AF743" s="699">
        <f t="shared" ref="AF743:AF750" si="292">MIN(363,INT((N743 - DATE(YEAR(N743),1,1))))+364*(YEAR(N743)-i_startyear)</f>
        <v>2198</v>
      </c>
      <c r="AG743" s="699">
        <f t="shared" ref="AG743:AG750" si="293">MIN(363,INT((O743 - DATE(YEAR(O743),1,1))))+364*(YEAR(O743)-i_startyear)</f>
        <v>2198</v>
      </c>
      <c r="AH743" s="699">
        <f t="shared" ref="AH743:AH750" si="294">MIN(363,INT((P743 - DATE(YEAR(P743),1,1))))+364*(YEAR(P743)-i_startyear)</f>
        <v>2198</v>
      </c>
      <c r="AI743" s="699">
        <f t="shared" ref="AI743:AI750" si="295">MIN(363,INT((Q743 - DATE(YEAR(Q743),1,1))))+364*(YEAR(Q743)-i_startyear)</f>
        <v>2198</v>
      </c>
      <c r="AJ743" s="699">
        <f t="shared" ref="AJ743:AJ750" si="296">MIN(363,INT((R743 - DATE(YEAR(R743),1,1))))+364*(YEAR(R743)-i_startyear)</f>
        <v>2198</v>
      </c>
      <c r="AK743" s="699">
        <f t="shared" ref="AK743:AK750" si="297">MIN(363,INT((S743 - DATE(YEAR(S743),1,1))))+364*(YEAR(S743)-i_startyear)</f>
        <v>2198</v>
      </c>
      <c r="AL743" s="699">
        <f t="shared" ref="AL743:AL750" si="298">MIN(363,INT((T743 - DATE(YEAR(T743),1,1))))+364*(YEAR(T743)-i_startyear)</f>
        <v>2198</v>
      </c>
      <c r="AM743" s="699">
        <f t="shared" ref="AM743:AM750" si="299">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591</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2198</v>
      </c>
      <c r="AK744" s="699">
        <f t="shared" si="297"/>
        <v>2198</v>
      </c>
      <c r="AL744" s="699">
        <f t="shared" si="298"/>
        <v>2198</v>
      </c>
      <c r="AM744" s="699">
        <f t="shared" si="299"/>
        <v>2198</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6</v>
      </c>
      <c r="J745" s="296" t="s">
        <v>600</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699">
        <f t="shared" si="289"/>
        <v>2562</v>
      </c>
      <c r="AD745" s="699">
        <f t="shared" si="290"/>
        <v>2562</v>
      </c>
      <c r="AE745" s="699">
        <f t="shared" si="291"/>
        <v>2562</v>
      </c>
      <c r="AF745" s="699">
        <f t="shared" si="292"/>
        <v>-43317</v>
      </c>
      <c r="AG745" s="699">
        <f t="shared" si="293"/>
        <v>-43317</v>
      </c>
      <c r="AH745" s="699">
        <f t="shared" si="294"/>
        <v>-43317</v>
      </c>
      <c r="AI745" s="699">
        <f t="shared" si="295"/>
        <v>-43317</v>
      </c>
      <c r="AJ745" s="699">
        <f t="shared" si="296"/>
        <v>2562</v>
      </c>
      <c r="AK745" s="699">
        <f t="shared" si="297"/>
        <v>2562</v>
      </c>
      <c r="AL745" s="699">
        <f t="shared" si="298"/>
        <v>2562</v>
      </c>
      <c r="AM745" s="699">
        <f t="shared" si="299"/>
        <v>2562</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590</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699">
        <f t="shared" si="289"/>
        <v>-43317</v>
      </c>
      <c r="AD746" s="699">
        <f t="shared" si="290"/>
        <v>-43317</v>
      </c>
      <c r="AE746" s="699">
        <f t="shared" si="291"/>
        <v>-43317</v>
      </c>
      <c r="AF746" s="699">
        <f t="shared" si="292"/>
        <v>2562</v>
      </c>
      <c r="AG746" s="699">
        <f t="shared" si="293"/>
        <v>2562</v>
      </c>
      <c r="AH746" s="699">
        <f t="shared" si="294"/>
        <v>2562</v>
      </c>
      <c r="AI746" s="699">
        <f t="shared" si="295"/>
        <v>2562</v>
      </c>
      <c r="AJ746" s="699">
        <f t="shared" si="296"/>
        <v>2562</v>
      </c>
      <c r="AK746" s="699">
        <f t="shared" si="297"/>
        <v>2562</v>
      </c>
      <c r="AL746" s="699">
        <f t="shared" si="298"/>
        <v>2562</v>
      </c>
      <c r="AM746" s="699">
        <f t="shared" si="299"/>
        <v>2562</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591</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2562</v>
      </c>
      <c r="AK747" s="699">
        <f t="shared" si="297"/>
        <v>2562</v>
      </c>
      <c r="AL747" s="699">
        <f t="shared" si="298"/>
        <v>2562</v>
      </c>
      <c r="AM747" s="699">
        <f t="shared" si="299"/>
        <v>2562</v>
      </c>
      <c r="AN747" s="280"/>
      <c r="AO747" s="280"/>
      <c r="AP747" s="280"/>
      <c r="AQ747" s="275"/>
      <c r="AR747" s="262"/>
      <c r="AS747" s="250"/>
      <c r="AT747" s="250"/>
      <c r="AU747" s="250"/>
    </row>
    <row r="748" spans="1:47" outlineLevel="3" x14ac:dyDescent="0.35">
      <c r="A748" s="250"/>
      <c r="B748" s="259"/>
      <c r="C748" s="252">
        <f t="shared" si="288"/>
        <v>4</v>
      </c>
      <c r="D748" s="275"/>
      <c r="E748" s="330"/>
      <c r="F748" s="330"/>
      <c r="G748" s="275"/>
      <c r="H748" s="280"/>
      <c r="I748" s="296">
        <v>7</v>
      </c>
      <c r="J748" s="296" t="s">
        <v>600</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699">
        <f t="shared" si="289"/>
        <v>2926</v>
      </c>
      <c r="AD748" s="699">
        <f t="shared" si="290"/>
        <v>2926</v>
      </c>
      <c r="AE748" s="699">
        <f t="shared" si="291"/>
        <v>2926</v>
      </c>
      <c r="AF748" s="699">
        <f t="shared" si="292"/>
        <v>-43317</v>
      </c>
      <c r="AG748" s="699">
        <f t="shared" si="293"/>
        <v>-43317</v>
      </c>
      <c r="AH748" s="699">
        <f t="shared" si="294"/>
        <v>-43317</v>
      </c>
      <c r="AI748" s="699">
        <f t="shared" si="295"/>
        <v>-43317</v>
      </c>
      <c r="AJ748" s="699">
        <f t="shared" si="296"/>
        <v>2926</v>
      </c>
      <c r="AK748" s="699">
        <f t="shared" si="297"/>
        <v>2926</v>
      </c>
      <c r="AL748" s="699">
        <f t="shared" si="298"/>
        <v>2926</v>
      </c>
      <c r="AM748" s="699">
        <f t="shared" si="299"/>
        <v>2926</v>
      </c>
      <c r="AN748" s="280"/>
      <c r="AO748" s="280"/>
      <c r="AP748" s="280"/>
      <c r="AQ748" s="275"/>
      <c r="AR748" s="262"/>
      <c r="AS748" s="250"/>
      <c r="AT748" s="250"/>
      <c r="AU748" s="250"/>
    </row>
    <row r="749" spans="1:47" outlineLevel="3" x14ac:dyDescent="0.35">
      <c r="A749" s="250"/>
      <c r="B749" s="259"/>
      <c r="C749" s="252">
        <f t="shared" si="288"/>
        <v>4</v>
      </c>
      <c r="D749" s="275"/>
      <c r="E749" s="330"/>
      <c r="F749" s="330"/>
      <c r="G749" s="275"/>
      <c r="H749" s="280"/>
      <c r="I749" s="296"/>
      <c r="J749" s="296" t="s">
        <v>590</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699">
        <f t="shared" si="289"/>
        <v>-43317</v>
      </c>
      <c r="AD749" s="699">
        <f t="shared" si="290"/>
        <v>-43317</v>
      </c>
      <c r="AE749" s="699">
        <f t="shared" si="291"/>
        <v>-43317</v>
      </c>
      <c r="AF749" s="699">
        <f t="shared" si="292"/>
        <v>2926</v>
      </c>
      <c r="AG749" s="699">
        <f t="shared" si="293"/>
        <v>2926</v>
      </c>
      <c r="AH749" s="699">
        <f t="shared" si="294"/>
        <v>2926</v>
      </c>
      <c r="AI749" s="699">
        <f t="shared" si="295"/>
        <v>2926</v>
      </c>
      <c r="AJ749" s="699">
        <f t="shared" si="296"/>
        <v>2926</v>
      </c>
      <c r="AK749" s="699">
        <f t="shared" si="297"/>
        <v>2926</v>
      </c>
      <c r="AL749" s="699">
        <f t="shared" si="298"/>
        <v>2926</v>
      </c>
      <c r="AM749" s="699">
        <f t="shared" si="299"/>
        <v>2926</v>
      </c>
      <c r="AN749" s="280"/>
      <c r="AO749" s="280"/>
      <c r="AP749" s="280"/>
      <c r="AQ749" s="275"/>
      <c r="AR749" s="262"/>
      <c r="AS749" s="250"/>
      <c r="AT749" s="250"/>
      <c r="AU749" s="250"/>
    </row>
    <row r="750" spans="1:47" outlineLevel="3" x14ac:dyDescent="0.35">
      <c r="A750" s="250"/>
      <c r="B750" s="259"/>
      <c r="C750" s="252">
        <f t="shared" si="288"/>
        <v>4</v>
      </c>
      <c r="D750" s="275"/>
      <c r="E750" s="330"/>
      <c r="F750" s="330"/>
      <c r="G750" s="275"/>
      <c r="H750" s="280"/>
      <c r="I750" s="296"/>
      <c r="J750" s="296" t="s">
        <v>591</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699">
        <f t="shared" si="289"/>
        <v>-43317</v>
      </c>
      <c r="AD750" s="699">
        <f t="shared" si="290"/>
        <v>-43317</v>
      </c>
      <c r="AE750" s="699">
        <f t="shared" si="291"/>
        <v>-43317</v>
      </c>
      <c r="AF750" s="699">
        <f t="shared" si="292"/>
        <v>-43317</v>
      </c>
      <c r="AG750" s="699">
        <f t="shared" si="293"/>
        <v>-43317</v>
      </c>
      <c r="AH750" s="699">
        <f t="shared" si="294"/>
        <v>-43317</v>
      </c>
      <c r="AI750" s="699">
        <f t="shared" si="295"/>
        <v>-43317</v>
      </c>
      <c r="AJ750" s="699">
        <f t="shared" si="296"/>
        <v>2926</v>
      </c>
      <c r="AK750" s="699">
        <f t="shared" si="297"/>
        <v>2926</v>
      </c>
      <c r="AL750" s="699">
        <f t="shared" si="298"/>
        <v>2926</v>
      </c>
      <c r="AM750" s="699">
        <f t="shared" si="299"/>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INT($C$232)+2</f>
        <v>3</v>
      </c>
      <c r="D752" s="275"/>
      <c r="E752" s="330"/>
      <c r="F752" s="330"/>
      <c r="G752" s="275"/>
      <c r="H752" s="557" t="s">
        <v>1018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395</v>
      </c>
      <c r="AR754" s="262"/>
      <c r="AS754" s="250"/>
      <c r="AT754" s="250"/>
      <c r="AU754" s="250"/>
    </row>
    <row r="755" spans="1:47" outlineLevel="2" collapsed="1" x14ac:dyDescent="0.35">
      <c r="A755" s="250"/>
      <c r="B755" s="259"/>
      <c r="C755" s="252">
        <f>INT($C$232)+2</f>
        <v>3</v>
      </c>
      <c r="D755" s="275"/>
      <c r="E755" s="330"/>
      <c r="F755" s="330"/>
      <c r="G755" s="275"/>
      <c r="H755" s="557" t="s">
        <v>601</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1">INT($C$232)+3</f>
        <v>4</v>
      </c>
      <c r="D756" s="275"/>
      <c r="E756" s="330"/>
      <c r="F756" s="330"/>
      <c r="G756" s="275"/>
      <c r="H756" s="303" t="s">
        <v>595</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395</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116</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3" t="s">
        <v>383</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 outlineLevel="1" x14ac:dyDescent="0.35">
      <c r="A774" s="250"/>
      <c r="B774" s="259"/>
      <c r="C774" s="252">
        <f>INT($C$773)+1.02</f>
        <v>2.02</v>
      </c>
      <c r="D774" s="263"/>
      <c r="E774" s="323" t="s">
        <v>385</v>
      </c>
      <c r="F774" s="327">
        <v>1</v>
      </c>
      <c r="G774" s="268"/>
      <c r="H774" s="269" t="s">
        <v>602</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0"/>
      <c r="F778" s="330"/>
      <c r="G778" s="260"/>
      <c r="H778" s="274"/>
      <c r="I778" s="274"/>
      <c r="J778" s="274"/>
      <c r="K778" s="331" t="s">
        <v>425</v>
      </c>
      <c r="L778" s="331"/>
      <c r="M778" s="331"/>
      <c r="N778" s="331" t="s">
        <v>426</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0"/>
      <c r="F779" s="330"/>
      <c r="G779" s="260"/>
      <c r="H779" s="274"/>
      <c r="I779" s="274"/>
      <c r="J779" s="274"/>
      <c r="K779" s="320" t="s">
        <v>14</v>
      </c>
      <c r="L779" s="320" t="s">
        <v>493</v>
      </c>
      <c r="M779" s="320" t="s">
        <v>4</v>
      </c>
      <c r="N779" s="320" t="s">
        <v>514</v>
      </c>
      <c r="O779" s="320" t="s">
        <v>515</v>
      </c>
      <c r="P779" s="320" t="s">
        <v>516</v>
      </c>
      <c r="Q779" s="320" t="s">
        <v>517</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388</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35">
      <c r="A782" s="250"/>
      <c r="B782" s="259" t="s">
        <v>389</v>
      </c>
      <c r="C782" s="252">
        <f>INT(MAX($C$784:$C$808))+1</f>
        <v>5</v>
      </c>
      <c r="D782" s="275" t="s">
        <v>390</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x14ac:dyDescent="0.35">
      <c r="A783" s="250"/>
      <c r="B783" s="259"/>
      <c r="C783" s="252">
        <f>INT($C$773)+1</f>
        <v>2</v>
      </c>
      <c r="D783" s="275"/>
      <c r="E783" s="330"/>
      <c r="F783" s="330"/>
      <c r="G783" s="275"/>
      <c r="H783" s="333" t="s">
        <v>603</v>
      </c>
      <c r="I783" s="293" t="s">
        <v>604</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15" hidden="1" customHeight="1" outlineLevel="3" x14ac:dyDescent="0.35">
      <c r="A784" s="250"/>
      <c r="B784" s="259"/>
      <c r="C784" s="252">
        <f>INT($C$773)+3.005</f>
        <v>4.0049999999999999</v>
      </c>
      <c r="D784" s="275" t="s">
        <v>391</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0"/>
      <c r="F785" s="330"/>
      <c r="G785" s="275"/>
      <c r="H785" s="296" t="s">
        <v>605</v>
      </c>
      <c r="I785" s="282"/>
      <c r="J785" s="280"/>
      <c r="K785" s="557" t="s">
        <v>425</v>
      </c>
      <c r="L785" s="302"/>
      <c r="M785" s="302"/>
      <c r="N785" s="282" t="s">
        <v>426</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395</v>
      </c>
      <c r="AR786" s="262"/>
      <c r="AS786" s="250"/>
      <c r="AT786" s="250"/>
      <c r="AU786" s="250"/>
    </row>
    <row r="787" spans="1:47" outlineLevel="1" x14ac:dyDescent="0.35">
      <c r="A787" s="250"/>
      <c r="B787" s="259"/>
      <c r="C787" s="252">
        <f>INT($C$773)+1</f>
        <v>2</v>
      </c>
      <c r="D787" s="275"/>
      <c r="E787" s="330"/>
      <c r="F787" s="330"/>
      <c r="G787" s="275"/>
      <c r="H787" s="333" t="s">
        <v>606</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15" hidden="1" customHeight="1" outlineLevel="3" x14ac:dyDescent="0.35">
      <c r="A788" s="250"/>
      <c r="B788" s="259"/>
      <c r="C788" s="252">
        <f>INT($C$773)+3.005</f>
        <v>4.0049999999999999</v>
      </c>
      <c r="D788" s="275" t="s">
        <v>391</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0"/>
      <c r="F789" s="330"/>
      <c r="G789" s="275"/>
      <c r="H789" s="343" t="s">
        <v>569</v>
      </c>
      <c r="I789" s="303" t="s">
        <v>607</v>
      </c>
      <c r="J789" s="303"/>
      <c r="K789" s="303" t="s">
        <v>608</v>
      </c>
      <c r="L789" s="303"/>
      <c r="M789" s="303"/>
      <c r="N789" s="394"/>
      <c r="O789" s="394" t="s">
        <v>1037</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699">
        <f t="shared" ref="O790:Q792" si="304">MIN(363,INT((K790 - DATE(YEAR(K790),1,1))))+364*(YEAR(K790)-i_startyear)</f>
        <v>1046</v>
      </c>
      <c r="P790" s="699">
        <f t="shared" si="304"/>
        <v>1046</v>
      </c>
      <c r="Q790" s="699">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v>1</v>
      </c>
      <c r="F791" s="330"/>
      <c r="G791" s="275"/>
      <c r="H791" s="296" t="str">
        <f>H$252</f>
        <v>Win</v>
      </c>
      <c r="I791" s="407">
        <v>2</v>
      </c>
      <c r="J791" s="407"/>
      <c r="K791" s="366">
        <f t="shared" si="303"/>
        <v>44545</v>
      </c>
      <c r="L791" s="366">
        <f t="shared" si="303"/>
        <v>44545</v>
      </c>
      <c r="M791" s="366">
        <f t="shared" si="303"/>
        <v>44545</v>
      </c>
      <c r="N791" s="280"/>
      <c r="O791" s="699">
        <f t="shared" si="304"/>
        <v>1076</v>
      </c>
      <c r="P791" s="699">
        <f t="shared" si="304"/>
        <v>1076</v>
      </c>
      <c r="Q791" s="699">
        <f t="shared" si="304"/>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699">
        <f t="shared" si="304"/>
        <v>1106</v>
      </c>
      <c r="P792" s="699">
        <f t="shared" si="304"/>
        <v>1106</v>
      </c>
      <c r="Q792" s="699">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c r="F794" s="330"/>
      <c r="G794" s="275"/>
      <c r="H794" s="280"/>
      <c r="I794" s="303" t="s">
        <v>609</v>
      </c>
      <c r="J794" s="302"/>
      <c r="K794" s="303" t="s">
        <v>610</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699">
        <f t="shared" ref="O795:Q797" si="306">MIN(363,INT((K795 - DATE(YEAR(K795),1,1))))+364*(YEAR(K795)-i_startyear)</f>
        <v>2139</v>
      </c>
      <c r="P795" s="699">
        <f t="shared" si="306"/>
        <v>2139</v>
      </c>
      <c r="Q795" s="699">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v>1</v>
      </c>
      <c r="F796" s="330"/>
      <c r="G796" s="275"/>
      <c r="H796" s="296" t="str">
        <f>H$252</f>
        <v>Win</v>
      </c>
      <c r="I796" s="407">
        <v>5</v>
      </c>
      <c r="J796" s="407"/>
      <c r="K796" s="366">
        <f t="shared" si="305"/>
        <v>45641</v>
      </c>
      <c r="L796" s="366">
        <f t="shared" si="305"/>
        <v>45641</v>
      </c>
      <c r="M796" s="366">
        <f t="shared" si="305"/>
        <v>45641</v>
      </c>
      <c r="N796" s="280"/>
      <c r="O796" s="699">
        <f t="shared" si="306"/>
        <v>2169</v>
      </c>
      <c r="P796" s="699">
        <f t="shared" si="306"/>
        <v>2169</v>
      </c>
      <c r="Q796" s="699">
        <f t="shared" si="306"/>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699">
        <f t="shared" si="306"/>
        <v>2198</v>
      </c>
      <c r="P797" s="699">
        <f t="shared" si="306"/>
        <v>2198</v>
      </c>
      <c r="Q797" s="699">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80"/>
      <c r="I799" s="280"/>
      <c r="J799" s="280"/>
      <c r="K799" s="303" t="s">
        <v>723</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96" t="str">
        <f>H$251</f>
        <v>Aut</v>
      </c>
      <c r="I800" s="280"/>
      <c r="J800" s="280"/>
      <c r="K800" s="466">
        <v>1550</v>
      </c>
      <c r="L800" s="466">
        <v>1550</v>
      </c>
      <c r="M800" s="466">
        <v>1550</v>
      </c>
      <c r="N800" s="280"/>
      <c r="O800" s="280" t="s">
        <v>733</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80"/>
      <c r="I804" s="280"/>
      <c r="J804" s="280"/>
      <c r="K804" s="303" t="s">
        <v>611</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395</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116</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3" t="s">
        <v>383</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6" outlineLevel="1" x14ac:dyDescent="0.35">
      <c r="A818" s="250"/>
      <c r="B818" s="259"/>
      <c r="C818" s="252">
        <f>INT($C$817)+1.02</f>
        <v>2.02</v>
      </c>
      <c r="D818" s="263"/>
      <c r="E818" s="323" t="s">
        <v>385</v>
      </c>
      <c r="F818" s="327">
        <v>1</v>
      </c>
      <c r="G818" s="268"/>
      <c r="H818" s="409" t="s">
        <v>612</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0"/>
      <c r="F822" s="330"/>
      <c r="G822" s="260"/>
      <c r="H822" s="274"/>
      <c r="I822" s="274"/>
      <c r="J822" s="274"/>
      <c r="K822" s="331" t="s">
        <v>428</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outlineLevel="2" x14ac:dyDescent="0.35">
      <c r="A823" s="250"/>
      <c r="B823" s="259"/>
      <c r="C823" s="252">
        <f>INT($C$817)+2</f>
        <v>3</v>
      </c>
      <c r="D823" s="260"/>
      <c r="E823" s="330"/>
      <c r="F823" s="330"/>
      <c r="G823" s="260"/>
      <c r="H823" s="274"/>
      <c r="I823" s="274"/>
      <c r="J823" s="274"/>
      <c r="K823" s="320" t="s">
        <v>494</v>
      </c>
      <c r="L823" s="320" t="s">
        <v>495</v>
      </c>
      <c r="M823" s="320" t="s">
        <v>496</v>
      </c>
      <c r="N823" s="320" t="s">
        <v>497</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388</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35">
      <c r="A826" s="250"/>
      <c r="B826" s="259" t="s">
        <v>389</v>
      </c>
      <c r="C826" s="252">
        <f>INT(MAX($C$836:$C$866))+1</f>
        <v>6</v>
      </c>
      <c r="D826" s="275" t="s">
        <v>390</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x14ac:dyDescent="0.35">
      <c r="A827" s="250"/>
      <c r="B827" s="259"/>
      <c r="C827" s="252">
        <f>INT($C$817)+1</f>
        <v>2</v>
      </c>
      <c r="D827" s="275"/>
      <c r="E827" s="330"/>
      <c r="F827" s="330"/>
      <c r="G827" s="275"/>
      <c r="H827" s="333" t="s">
        <v>613</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15" hidden="1" customHeight="1" outlineLevel="3" x14ac:dyDescent="0.35">
      <c r="A828" s="250"/>
      <c r="B828" s="259"/>
      <c r="C828" s="252">
        <f>INT($C$817)+3.005</f>
        <v>4.0049999999999999</v>
      </c>
      <c r="D828" s="275" t="s">
        <v>391</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0"/>
      <c r="F829" s="330"/>
      <c r="G829" s="275"/>
      <c r="H829" s="557" t="s">
        <v>1022</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0"/>
      <c r="F830" s="330"/>
      <c r="G830" s="275"/>
      <c r="H830" s="376"/>
      <c r="I830" s="411" t="s">
        <v>615</v>
      </c>
      <c r="J830" s="376" t="s">
        <v>616</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0"/>
      <c r="F831" s="330"/>
      <c r="G831" s="275"/>
      <c r="H831" s="412"/>
      <c r="I831" s="413">
        <v>0</v>
      </c>
      <c r="J831" s="413" t="s">
        <v>618</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35">
      <c r="A832" s="250"/>
      <c r="B832" s="259"/>
      <c r="C832" s="252">
        <f>INT($C$817)+4</f>
        <v>5</v>
      </c>
      <c r="D832" s="275"/>
      <c r="E832" s="330"/>
      <c r="F832" s="330"/>
      <c r="G832" s="275"/>
      <c r="H832" s="296"/>
      <c r="I832" s="302">
        <v>1</v>
      </c>
      <c r="J832" s="296" t="s">
        <v>619</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35">
      <c r="A833" s="250"/>
      <c r="B833" s="259"/>
      <c r="C833" s="252">
        <f>INT($C$817)+4</f>
        <v>5</v>
      </c>
      <c r="D833" s="275"/>
      <c r="E833" s="330"/>
      <c r="F833" s="330"/>
      <c r="G833" s="275"/>
      <c r="H833" s="296"/>
      <c r="I833" s="302">
        <v>2</v>
      </c>
      <c r="J833" s="296" t="s">
        <v>620</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395</v>
      </c>
      <c r="AR834" s="262"/>
      <c r="AS834" s="250"/>
      <c r="AT834" s="250"/>
      <c r="AU834" s="250"/>
    </row>
    <row r="835" spans="1:47" outlineLevel="1" x14ac:dyDescent="0.35">
      <c r="A835" s="250"/>
      <c r="B835" s="259"/>
      <c r="C835" s="252">
        <f>INT($C$817)+1</f>
        <v>2</v>
      </c>
      <c r="D835" s="275"/>
      <c r="E835" s="330"/>
      <c r="F835" s="330"/>
      <c r="G835" s="275"/>
      <c r="H835" s="333" t="s">
        <v>621</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15" hidden="1" customHeight="1" outlineLevel="3" x14ac:dyDescent="0.35">
      <c r="A836" s="250"/>
      <c r="B836" s="259"/>
      <c r="C836" s="252">
        <f>INT($C$817)+3.005</f>
        <v>4.0049999999999999</v>
      </c>
      <c r="D836" s="275" t="s">
        <v>391</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0"/>
      <c r="F837" s="330"/>
      <c r="G837" s="275"/>
      <c r="H837" s="557" t="s">
        <v>1021</v>
      </c>
      <c r="I837" s="280"/>
      <c r="J837" s="280"/>
      <c r="K837" s="296">
        <f>i_s_len</f>
        <v>8</v>
      </c>
      <c r="L837" s="283">
        <v>3</v>
      </c>
      <c r="M837" s="280"/>
      <c r="N837" s="281" t="s">
        <v>622</v>
      </c>
      <c r="O837" s="280"/>
      <c r="P837" s="280"/>
      <c r="Q837" s="280"/>
      <c r="R837" s="280"/>
      <c r="S837" s="280"/>
      <c r="T837" s="280"/>
      <c r="U837" s="280"/>
      <c r="V837" s="280"/>
      <c r="W837" s="280"/>
      <c r="X837" s="280"/>
      <c r="Y837" s="410" t="s">
        <v>614</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0"/>
      <c r="F838" s="330"/>
      <c r="G838" s="275"/>
      <c r="H838" s="376" t="s">
        <v>623</v>
      </c>
      <c r="I838" s="376" t="s">
        <v>615</v>
      </c>
      <c r="J838" s="376" t="s">
        <v>616</v>
      </c>
      <c r="K838" s="344" t="s">
        <v>1110</v>
      </c>
      <c r="L838" s="344"/>
      <c r="M838" s="344"/>
      <c r="N838" s="344"/>
      <c r="O838" s="344" t="s">
        <v>617</v>
      </c>
      <c r="P838" s="344"/>
      <c r="Q838" s="344"/>
      <c r="R838" s="344"/>
      <c r="S838" s="280"/>
      <c r="T838" s="280"/>
      <c r="U838" s="280"/>
      <c r="V838" s="280"/>
      <c r="W838" s="280"/>
      <c r="X838" s="280"/>
      <c r="Y838" s="415" t="s">
        <v>1110</v>
      </c>
      <c r="Z838" s="415"/>
      <c r="AA838" s="415"/>
      <c r="AB838" s="415"/>
      <c r="AC838" s="415" t="s">
        <v>617</v>
      </c>
      <c r="AD838" s="415"/>
      <c r="AE838" s="415"/>
      <c r="AF838" s="415"/>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9">INT($C$817)+4</f>
        <v>5</v>
      </c>
      <c r="D839" s="275"/>
      <c r="E839" s="330"/>
      <c r="F839" s="330"/>
      <c r="G839" s="275"/>
      <c r="H839" s="412" t="s">
        <v>624</v>
      </c>
      <c r="I839" s="413">
        <v>0</v>
      </c>
      <c r="J839" s="413" t="s">
        <v>625</v>
      </c>
      <c r="K839" s="416"/>
      <c r="L839" s="416"/>
      <c r="M839" s="416"/>
      <c r="N839" s="416"/>
      <c r="O839" s="417"/>
      <c r="P839" s="417"/>
      <c r="Q839" s="417"/>
      <c r="R839" s="417"/>
      <c r="S839" s="669" t="s">
        <v>1019</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8"/>
      <c r="AP839" s="738"/>
      <c r="AQ839" s="275"/>
      <c r="AR839" s="262"/>
      <c r="AS839" s="250"/>
      <c r="AT839" s="250"/>
      <c r="AU839" s="250"/>
    </row>
    <row r="840" spans="1:47" hidden="1" outlineLevel="4" x14ac:dyDescent="0.35">
      <c r="A840" s="250"/>
      <c r="B840" s="259"/>
      <c r="C840" s="252">
        <f t="shared" si="309"/>
        <v>5</v>
      </c>
      <c r="D840" s="275"/>
      <c r="E840" s="330"/>
      <c r="F840" s="330"/>
      <c r="G840" s="275"/>
      <c r="H840" s="296" t="s">
        <v>626</v>
      </c>
      <c r="I840" s="302"/>
      <c r="J840" s="296" t="s">
        <v>627</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t="s">
        <v>628</v>
      </c>
      <c r="I841" s="302"/>
      <c r="J841" s="296" t="s">
        <v>627</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3</v>
      </c>
      <c r="I842" s="302"/>
      <c r="J842" s="296" t="s">
        <v>627</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4</v>
      </c>
      <c r="I843" s="302"/>
      <c r="J843" s="296" t="s">
        <v>627</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296">
        <v>5</v>
      </c>
      <c r="I844" s="302"/>
      <c r="J844" s="296" t="s">
        <v>627</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hidden="1" outlineLevel="4" x14ac:dyDescent="0.35">
      <c r="A845" s="250"/>
      <c r="B845" s="259"/>
      <c r="C845" s="252">
        <f t="shared" si="309"/>
        <v>5</v>
      </c>
      <c r="D845" s="275"/>
      <c r="E845" s="330"/>
      <c r="F845" s="330"/>
      <c r="G845" s="275"/>
      <c r="H845" s="296">
        <v>6</v>
      </c>
      <c r="I845" s="302"/>
      <c r="J845" s="296" t="s">
        <v>627</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hidden="1" outlineLevel="4" x14ac:dyDescent="0.35">
      <c r="A846" s="250"/>
      <c r="B846" s="259"/>
      <c r="C846" s="252">
        <f t="shared" si="309"/>
        <v>5</v>
      </c>
      <c r="D846" s="275"/>
      <c r="E846" s="330"/>
      <c r="F846" s="330"/>
      <c r="G846" s="275"/>
      <c r="H846" s="296">
        <v>7</v>
      </c>
      <c r="I846" s="302"/>
      <c r="J846" s="296" t="s">
        <v>627</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hidden="1" outlineLevel="4" x14ac:dyDescent="0.35">
      <c r="A847" s="250"/>
      <c r="B847" s="259"/>
      <c r="C847" s="252">
        <f t="shared" si="309"/>
        <v>5</v>
      </c>
      <c r="D847" s="275"/>
      <c r="E847" s="330"/>
      <c r="F847" s="330"/>
      <c r="G847" s="275"/>
      <c r="H847" s="420">
        <v>8</v>
      </c>
      <c r="I847" s="421"/>
      <c r="J847" s="420" t="s">
        <v>627</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8"/>
      <c r="AP847" s="738"/>
      <c r="AQ847" s="275"/>
      <c r="AR847" s="262"/>
      <c r="AS847" s="250"/>
      <c r="AT847" s="250"/>
      <c r="AU847" s="250"/>
    </row>
    <row r="848" spans="1:47" ht="15" hidden="1" customHeight="1" outlineLevel="3" x14ac:dyDescent="0.35">
      <c r="A848" s="250"/>
      <c r="B848" s="259"/>
      <c r="C848" s="252">
        <f t="shared" ref="C848:C865" si="312">INT($C$817)+3</f>
        <v>4</v>
      </c>
      <c r="D848" s="275"/>
      <c r="E848" s="330"/>
      <c r="F848" s="330"/>
      <c r="G848" s="275"/>
      <c r="H848" s="412" t="s">
        <v>624</v>
      </c>
      <c r="I848" s="413">
        <v>1</v>
      </c>
      <c r="J848" s="302" t="s">
        <v>629</v>
      </c>
      <c r="K848" s="419">
        <f>INT(4*30.4)</f>
        <v>121</v>
      </c>
      <c r="L848" s="419">
        <v>121</v>
      </c>
      <c r="M848" s="419">
        <v>121</v>
      </c>
      <c r="N848" s="419">
        <v>121</v>
      </c>
      <c r="O848" s="419"/>
      <c r="P848" s="419"/>
      <c r="Q848" s="419"/>
      <c r="R848" s="419"/>
      <c r="S848" s="868" t="s">
        <v>1140</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8"/>
      <c r="AP848" s="738"/>
      <c r="AQ848" s="275"/>
      <c r="AR848" s="262"/>
      <c r="AS848" s="250"/>
      <c r="AT848" s="250"/>
      <c r="AU848" s="250"/>
    </row>
    <row r="849" spans="1:47" hidden="1" outlineLevel="3" x14ac:dyDescent="0.35">
      <c r="A849" s="250"/>
      <c r="B849" s="259"/>
      <c r="C849" s="252">
        <f t="shared" si="312"/>
        <v>4</v>
      </c>
      <c r="D849" s="275"/>
      <c r="E849" s="330"/>
      <c r="F849" s="330"/>
      <c r="G849" s="275"/>
      <c r="H849" s="296" t="s">
        <v>626</v>
      </c>
      <c r="I849" s="302"/>
      <c r="J849" s="296" t="s">
        <v>627</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t="s">
        <v>628</v>
      </c>
      <c r="I850" s="302"/>
      <c r="J850" s="296" t="s">
        <v>627</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3</v>
      </c>
      <c r="I851" s="302"/>
      <c r="J851" s="296" t="s">
        <v>627</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4</v>
      </c>
      <c r="I852" s="302"/>
      <c r="J852" s="296" t="s">
        <v>627</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296">
        <v>5</v>
      </c>
      <c r="I853" s="302"/>
      <c r="J853" s="296" t="s">
        <v>627</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hidden="1" outlineLevel="3" x14ac:dyDescent="0.35">
      <c r="A854" s="250"/>
      <c r="B854" s="259"/>
      <c r="C854" s="252">
        <f t="shared" si="312"/>
        <v>4</v>
      </c>
      <c r="D854" s="275"/>
      <c r="E854" s="330"/>
      <c r="F854" s="330"/>
      <c r="G854" s="275"/>
      <c r="H854" s="296">
        <v>6</v>
      </c>
      <c r="I854" s="302"/>
      <c r="J854" s="296" t="s">
        <v>627</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hidden="1" outlineLevel="3" x14ac:dyDescent="0.35">
      <c r="A855" s="250"/>
      <c r="B855" s="259"/>
      <c r="C855" s="252">
        <f t="shared" si="312"/>
        <v>4</v>
      </c>
      <c r="D855" s="275"/>
      <c r="E855" s="330"/>
      <c r="F855" s="330"/>
      <c r="G855" s="275"/>
      <c r="H855" s="296">
        <v>7</v>
      </c>
      <c r="I855" s="302"/>
      <c r="J855" s="296" t="s">
        <v>627</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420">
        <v>8</v>
      </c>
      <c r="I856" s="421"/>
      <c r="J856" s="420" t="s">
        <v>627</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8"/>
      <c r="AP856" s="738"/>
      <c r="AQ856" s="275"/>
      <c r="AR856" s="262"/>
      <c r="AS856" s="250"/>
      <c r="AT856" s="250"/>
      <c r="AU856" s="250"/>
    </row>
    <row r="857" spans="1:47" hidden="1" outlineLevel="3" x14ac:dyDescent="0.35">
      <c r="A857" s="250"/>
      <c r="B857" s="259"/>
      <c r="C857" s="252">
        <f t="shared" si="312"/>
        <v>4</v>
      </c>
      <c r="D857" s="275"/>
      <c r="E857" s="330"/>
      <c r="F857" s="330"/>
      <c r="G857" s="275"/>
      <c r="H857" s="412" t="s">
        <v>624</v>
      </c>
      <c r="I857" s="413">
        <v>2</v>
      </c>
      <c r="J857" s="413" t="s">
        <v>630</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8"/>
      <c r="AP857" s="738"/>
      <c r="AQ857" s="275"/>
      <c r="AR857" s="262"/>
      <c r="AS857" s="250"/>
      <c r="AT857" s="250"/>
      <c r="AU857" s="250"/>
    </row>
    <row r="858" spans="1:47" hidden="1" outlineLevel="3" x14ac:dyDescent="0.35">
      <c r="A858" s="250"/>
      <c r="B858" s="259"/>
      <c r="C858" s="252">
        <f t="shared" si="312"/>
        <v>4</v>
      </c>
      <c r="D858" s="275"/>
      <c r="E858" s="330"/>
      <c r="F858" s="330"/>
      <c r="G858" s="275"/>
      <c r="H858" s="296" t="s">
        <v>626</v>
      </c>
      <c r="I858" s="302"/>
      <c r="J858" s="302" t="s">
        <v>630</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t="s">
        <v>628</v>
      </c>
      <c r="I859" s="302"/>
      <c r="J859" s="302" t="s">
        <v>1017</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3</v>
      </c>
      <c r="I860" s="302"/>
      <c r="J860" s="296" t="s">
        <v>627</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4</v>
      </c>
      <c r="I861" s="302"/>
      <c r="J861" s="296" t="s">
        <v>627</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296">
        <v>5</v>
      </c>
      <c r="I862" s="302"/>
      <c r="J862" s="296" t="s">
        <v>627</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hidden="1" outlineLevel="3" x14ac:dyDescent="0.35">
      <c r="A863" s="250"/>
      <c r="B863" s="259"/>
      <c r="C863" s="252">
        <f t="shared" si="312"/>
        <v>4</v>
      </c>
      <c r="D863" s="275"/>
      <c r="E863" s="330"/>
      <c r="F863" s="330"/>
      <c r="G863" s="275"/>
      <c r="H863" s="296">
        <v>6</v>
      </c>
      <c r="I863" s="302"/>
      <c r="J863" s="296" t="s">
        <v>627</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hidden="1" outlineLevel="3" x14ac:dyDescent="0.35">
      <c r="A864" s="250"/>
      <c r="B864" s="259"/>
      <c r="C864" s="252">
        <f t="shared" si="312"/>
        <v>4</v>
      </c>
      <c r="D864" s="275"/>
      <c r="E864" s="330"/>
      <c r="F864" s="330"/>
      <c r="G864" s="275"/>
      <c r="H864" s="296">
        <v>7</v>
      </c>
      <c r="I864" s="302"/>
      <c r="J864" s="296" t="s">
        <v>627</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hidden="1" outlineLevel="3" x14ac:dyDescent="0.35">
      <c r="A865" s="250"/>
      <c r="B865" s="259"/>
      <c r="C865" s="252">
        <f t="shared" si="312"/>
        <v>4</v>
      </c>
      <c r="D865" s="275"/>
      <c r="E865" s="330"/>
      <c r="F865" s="330"/>
      <c r="G865" s="275"/>
      <c r="H865" s="420">
        <v>8</v>
      </c>
      <c r="I865" s="421"/>
      <c r="J865" s="420" t="s">
        <v>627</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8"/>
      <c r="AP865" s="738"/>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395</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116</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3" t="s">
        <v>383</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49999999999999" customHeight="1" outlineLevel="1" x14ac:dyDescent="0.35">
      <c r="A876" s="250"/>
      <c r="B876" s="259"/>
      <c r="C876" s="252">
        <f>INT($C$875)+1.02</f>
        <v>2.02</v>
      </c>
      <c r="D876" s="263"/>
      <c r="E876" s="323" t="s">
        <v>385</v>
      </c>
      <c r="F876" s="327">
        <v>1</v>
      </c>
      <c r="G876" s="268"/>
      <c r="H876" s="269" t="s">
        <v>631</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0"/>
      <c r="F879" s="330"/>
      <c r="G879" s="260"/>
      <c r="H879" s="274"/>
      <c r="I879" s="274"/>
      <c r="J879" s="274"/>
      <c r="K879" s="274"/>
      <c r="L879" s="331" t="s">
        <v>632</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0"/>
      <c r="F880" s="330"/>
      <c r="G880" s="260"/>
      <c r="H880" s="274"/>
      <c r="I880" s="274"/>
      <c r="J880" s="274"/>
      <c r="K880" s="274"/>
      <c r="L880" s="274"/>
      <c r="M880" s="274"/>
      <c r="N880" s="331" t="s">
        <v>633</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0"/>
      <c r="F881" s="330"/>
      <c r="G881" s="260"/>
      <c r="H881" s="274" t="s">
        <v>634</v>
      </c>
      <c r="I881" s="274"/>
      <c r="J881" s="274" t="s">
        <v>635</v>
      </c>
      <c r="K881" s="274" t="s">
        <v>151</v>
      </c>
      <c r="L881" s="274" t="s">
        <v>636</v>
      </c>
      <c r="M881" s="274" t="s">
        <v>637</v>
      </c>
      <c r="N881" s="274" t="s">
        <v>638</v>
      </c>
      <c r="O881" s="274" t="s">
        <v>639</v>
      </c>
      <c r="P881" s="274" t="s">
        <v>640</v>
      </c>
      <c r="Q881" s="426" t="s">
        <v>641</v>
      </c>
      <c r="R881" s="274" t="s">
        <v>642</v>
      </c>
      <c r="S881" s="274" t="s">
        <v>643</v>
      </c>
      <c r="T881" s="274" t="s">
        <v>889</v>
      </c>
      <c r="U881" s="274" t="s">
        <v>596</v>
      </c>
      <c r="V881" s="274" t="s">
        <v>644</v>
      </c>
      <c r="W881" s="274" t="s">
        <v>645</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388</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35">
      <c r="A884" s="250"/>
      <c r="B884" s="259" t="s">
        <v>389</v>
      </c>
      <c r="C884" s="252">
        <f>INT(MAX($C$885:$C$995))+1</f>
        <v>5</v>
      </c>
      <c r="D884" s="275" t="s">
        <v>390</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15" customHeight="1" outlineLevel="2" x14ac:dyDescent="0.35">
      <c r="A885" s="250"/>
      <c r="B885" s="259"/>
      <c r="C885" s="252">
        <f>INT($C$875)+2.005</f>
        <v>3.0049999999999999</v>
      </c>
      <c r="D885" s="275" t="s">
        <v>391</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0" t="s">
        <v>646</v>
      </c>
      <c r="F886" s="324" t="s">
        <v>647</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0">
        <v>0</v>
      </c>
      <c r="F887" s="324" t="b">
        <f t="shared" ref="F887:F918" si="338">COUNTIFS($L887:$W887,"-")&lt;&gt;COUNTA($L887:$W887)</f>
        <v>1</v>
      </c>
      <c r="G887" s="275"/>
      <c r="H887" s="430" t="s">
        <v>648</v>
      </c>
      <c r="I887" s="430"/>
      <c r="J887" s="412" t="s">
        <v>649</v>
      </c>
      <c r="K887" s="431" t="str">
        <f>IF(L887&lt;0,"-",IFERROR(DATE(2019,1,($L887)*7+1),"-"))</f>
        <v>-</v>
      </c>
      <c r="L887" s="432" t="s">
        <v>650</v>
      </c>
      <c r="M887" s="432" t="s">
        <v>650</v>
      </c>
      <c r="N887" s="432" t="s">
        <v>650</v>
      </c>
      <c r="O887" s="432" t="s">
        <v>650</v>
      </c>
      <c r="P887" s="432" t="s">
        <v>650</v>
      </c>
      <c r="Q887" s="432" t="s">
        <v>650</v>
      </c>
      <c r="R887" s="432" t="s">
        <v>650</v>
      </c>
      <c r="S887" s="432" t="s">
        <v>650</v>
      </c>
      <c r="T887" s="432" t="s">
        <v>650</v>
      </c>
      <c r="U887" s="432" t="s">
        <v>650</v>
      </c>
      <c r="V887" s="432" t="s">
        <v>650</v>
      </c>
      <c r="W887" s="432" t="s">
        <v>650</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3">
        <f>E887</f>
        <v>0</v>
      </c>
      <c r="F888" s="324" t="b">
        <f t="shared" si="338"/>
        <v>1</v>
      </c>
      <c r="G888" s="275"/>
      <c r="H888" s="834" t="s">
        <v>651</v>
      </c>
      <c r="I888" s="835"/>
      <c r="J888" s="434" t="s">
        <v>652</v>
      </c>
      <c r="K888" s="435">
        <f t="shared" ref="K888:K951" si="339">IF(L888&lt;0,"-",IFERROR(DATE(2019,1,($L888)*7+1),"-"))</f>
        <v>43802</v>
      </c>
      <c r="L888" s="320">
        <v>48</v>
      </c>
      <c r="M888" s="436" t="s">
        <v>650</v>
      </c>
      <c r="N888" s="436" t="s">
        <v>650</v>
      </c>
      <c r="O888" s="436" t="s">
        <v>650</v>
      </c>
      <c r="P888" s="436" t="s">
        <v>650</v>
      </c>
      <c r="Q888" s="436" t="s">
        <v>650</v>
      </c>
      <c r="R888" s="436" t="s">
        <v>650</v>
      </c>
      <c r="S888" s="436" t="s">
        <v>650</v>
      </c>
      <c r="T888" s="436" t="s">
        <v>650</v>
      </c>
      <c r="U888" s="436" t="s">
        <v>650</v>
      </c>
      <c r="V888" s="436" t="s">
        <v>650</v>
      </c>
      <c r="W888" s="436" t="s">
        <v>650</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3">
        <f>E888</f>
        <v>0</v>
      </c>
      <c r="F889" s="324" t="b">
        <f t="shared" si="338"/>
        <v>1</v>
      </c>
      <c r="G889" s="275"/>
      <c r="H889" s="836"/>
      <c r="I889" s="837"/>
      <c r="J889" s="434" t="s">
        <v>653</v>
      </c>
      <c r="K889" s="435" t="str">
        <f t="shared" si="339"/>
        <v>-</v>
      </c>
      <c r="L889" s="436" t="s">
        <v>654</v>
      </c>
      <c r="M889" s="320">
        <v>26</v>
      </c>
      <c r="N889" s="436" t="s">
        <v>654</v>
      </c>
      <c r="O889" s="436" t="s">
        <v>654</v>
      </c>
      <c r="P889" s="436" t="s">
        <v>654</v>
      </c>
      <c r="Q889" s="436" t="s">
        <v>654</v>
      </c>
      <c r="R889" s="436" t="s">
        <v>654</v>
      </c>
      <c r="S889" s="436" t="s">
        <v>654</v>
      </c>
      <c r="T889" s="436" t="s">
        <v>654</v>
      </c>
      <c r="U889" s="436" t="s">
        <v>654</v>
      </c>
      <c r="V889" s="436" t="s">
        <v>654</v>
      </c>
      <c r="W889" s="436"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3">
        <f>E889</f>
        <v>0</v>
      </c>
      <c r="F890" s="324" t="b">
        <f t="shared" si="338"/>
        <v>1</v>
      </c>
      <c r="G890" s="275"/>
      <c r="H890" s="838"/>
      <c r="I890" s="839"/>
      <c r="J890" s="420" t="s">
        <v>655</v>
      </c>
      <c r="K890" s="437" t="str">
        <f t="shared" si="339"/>
        <v>-</v>
      </c>
      <c r="L890" s="434" t="s">
        <v>650</v>
      </c>
      <c r="M890" s="434" t="s">
        <v>650</v>
      </c>
      <c r="N890" s="434" t="s">
        <v>650</v>
      </c>
      <c r="O890" s="434" t="s">
        <v>650</v>
      </c>
      <c r="P890" s="434" t="s">
        <v>650</v>
      </c>
      <c r="Q890" s="434" t="s">
        <v>650</v>
      </c>
      <c r="R890" s="434" t="s">
        <v>650</v>
      </c>
      <c r="S890" s="434" t="s">
        <v>650</v>
      </c>
      <c r="T890" s="434" t="s">
        <v>650</v>
      </c>
      <c r="U890" s="434" t="s">
        <v>650</v>
      </c>
      <c r="V890" s="438" t="s">
        <v>650</v>
      </c>
      <c r="W890" s="438" t="s">
        <v>650</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40">INT($C$875)+3</f>
        <v>4</v>
      </c>
      <c r="D891" s="275"/>
      <c r="E891" s="330">
        <v>1</v>
      </c>
      <c r="F891" s="324" t="b">
        <f t="shared" si="338"/>
        <v>1</v>
      </c>
      <c r="G891" s="275"/>
      <c r="H891" s="430" t="s">
        <v>656</v>
      </c>
      <c r="I891" s="430"/>
      <c r="J891" s="412" t="s">
        <v>649</v>
      </c>
      <c r="K891" s="431" t="str">
        <f t="shared" si="339"/>
        <v>-</v>
      </c>
      <c r="L891" s="432" t="s">
        <v>650</v>
      </c>
      <c r="M891" s="432" t="s">
        <v>650</v>
      </c>
      <c r="N891" s="432" t="s">
        <v>650</v>
      </c>
      <c r="O891" s="432" t="s">
        <v>650</v>
      </c>
      <c r="P891" s="432" t="s">
        <v>650</v>
      </c>
      <c r="Q891" s="432" t="s">
        <v>650</v>
      </c>
      <c r="R891" s="432" t="s">
        <v>650</v>
      </c>
      <c r="S891" s="432" t="s">
        <v>650</v>
      </c>
      <c r="T891" s="432" t="s">
        <v>650</v>
      </c>
      <c r="U891" s="432" t="s">
        <v>650</v>
      </c>
      <c r="V891" s="432" t="s">
        <v>650</v>
      </c>
      <c r="W891" s="432" t="s">
        <v>650</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40"/>
        <v>4</v>
      </c>
      <c r="D892" s="275"/>
      <c r="E892" s="433">
        <f>E891</f>
        <v>1</v>
      </c>
      <c r="F892" s="324" t="b">
        <f t="shared" si="338"/>
        <v>1</v>
      </c>
      <c r="G892" s="275"/>
      <c r="H892" s="834" t="s">
        <v>657</v>
      </c>
      <c r="I892" s="835"/>
      <c r="J892" s="434" t="s">
        <v>652</v>
      </c>
      <c r="K892" s="435">
        <f t="shared" si="339"/>
        <v>43536</v>
      </c>
      <c r="L892" s="320">
        <v>10</v>
      </c>
      <c r="M892" s="436" t="s">
        <v>650</v>
      </c>
      <c r="N892" s="436" t="s">
        <v>650</v>
      </c>
      <c r="O892" s="436" t="s">
        <v>650</v>
      </c>
      <c r="P892" s="436" t="s">
        <v>650</v>
      </c>
      <c r="Q892" s="436" t="s">
        <v>650</v>
      </c>
      <c r="R892" s="436" t="s">
        <v>650</v>
      </c>
      <c r="S892" s="320" t="b">
        <v>1</v>
      </c>
      <c r="T892" s="436" t="s">
        <v>650</v>
      </c>
      <c r="U892" s="436" t="s">
        <v>650</v>
      </c>
      <c r="V892" s="436" t="s">
        <v>650</v>
      </c>
      <c r="W892" s="436" t="s">
        <v>650</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40"/>
        <v>4</v>
      </c>
      <c r="D893" s="275"/>
      <c r="E893" s="433">
        <f>E892</f>
        <v>1</v>
      </c>
      <c r="F893" s="324" t="b">
        <f t="shared" si="338"/>
        <v>1</v>
      </c>
      <c r="G893" s="275"/>
      <c r="H893" s="836"/>
      <c r="I893" s="837"/>
      <c r="J893" s="434" t="s">
        <v>653</v>
      </c>
      <c r="K893" s="435" t="str">
        <f t="shared" si="339"/>
        <v>-</v>
      </c>
      <c r="L893" s="436" t="s">
        <v>654</v>
      </c>
      <c r="M893" s="436" t="s">
        <v>654</v>
      </c>
      <c r="N893" s="436" t="s">
        <v>654</v>
      </c>
      <c r="O893" s="436" t="s">
        <v>654</v>
      </c>
      <c r="P893" s="436" t="s">
        <v>654</v>
      </c>
      <c r="Q893" s="436" t="s">
        <v>654</v>
      </c>
      <c r="R893" s="436" t="s">
        <v>654</v>
      </c>
      <c r="S893" s="436" t="s">
        <v>654</v>
      </c>
      <c r="T893" s="436" t="s">
        <v>654</v>
      </c>
      <c r="U893" s="436" t="s">
        <v>654</v>
      </c>
      <c r="V893" s="436" t="s">
        <v>654</v>
      </c>
      <c r="W893" s="436"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1</v>
      </c>
      <c r="F894" s="324" t="b">
        <f t="shared" si="338"/>
        <v>1</v>
      </c>
      <c r="G894" s="275"/>
      <c r="H894" s="838"/>
      <c r="I894" s="839"/>
      <c r="J894" s="420" t="s">
        <v>655</v>
      </c>
      <c r="K894" s="437" t="str">
        <f t="shared" si="339"/>
        <v>-</v>
      </c>
      <c r="L894" s="434" t="s">
        <v>650</v>
      </c>
      <c r="M894" s="434" t="s">
        <v>650</v>
      </c>
      <c r="N894" s="434" t="s">
        <v>650</v>
      </c>
      <c r="O894" s="434" t="s">
        <v>650</v>
      </c>
      <c r="P894" s="434" t="s">
        <v>650</v>
      </c>
      <c r="Q894" s="434" t="s">
        <v>650</v>
      </c>
      <c r="R894" s="434" t="s">
        <v>650</v>
      </c>
      <c r="S894" s="434" t="s">
        <v>650</v>
      </c>
      <c r="T894" s="434" t="s">
        <v>650</v>
      </c>
      <c r="U894" s="434" t="s">
        <v>650</v>
      </c>
      <c r="V894" s="438" t="s">
        <v>650</v>
      </c>
      <c r="W894" s="438" t="s">
        <v>650</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330">
        <v>2</v>
      </c>
      <c r="F895" s="324" t="b">
        <f t="shared" si="338"/>
        <v>1</v>
      </c>
      <c r="G895" s="275"/>
      <c r="H895" s="430" t="s">
        <v>658</v>
      </c>
      <c r="I895" s="430"/>
      <c r="J895" s="412" t="s">
        <v>649</v>
      </c>
      <c r="K895" s="431" t="str">
        <f t="shared" si="339"/>
        <v>-</v>
      </c>
      <c r="L895" s="432" t="s">
        <v>650</v>
      </c>
      <c r="M895" s="439">
        <v>42</v>
      </c>
      <c r="N895" s="432" t="s">
        <v>650</v>
      </c>
      <c r="O895" s="432" t="s">
        <v>650</v>
      </c>
      <c r="P895" s="432" t="s">
        <v>650</v>
      </c>
      <c r="Q895" s="432" t="s">
        <v>650</v>
      </c>
      <c r="R895" s="432" t="s">
        <v>650</v>
      </c>
      <c r="S895" s="432" t="s">
        <v>650</v>
      </c>
      <c r="T895" s="432" t="s">
        <v>650</v>
      </c>
      <c r="U895" s="432" t="s">
        <v>650</v>
      </c>
      <c r="V895" s="432" t="s">
        <v>650</v>
      </c>
      <c r="W895" s="432" t="s">
        <v>650</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40"/>
        <v>4</v>
      </c>
      <c r="D896" s="275"/>
      <c r="E896" s="433">
        <f>E895</f>
        <v>2</v>
      </c>
      <c r="F896" s="324" t="b">
        <f t="shared" si="338"/>
        <v>1</v>
      </c>
      <c r="G896" s="275"/>
      <c r="H896" s="834" t="s">
        <v>659</v>
      </c>
      <c r="I896" s="835"/>
      <c r="J896" s="434" t="s">
        <v>652</v>
      </c>
      <c r="K896" s="435">
        <f t="shared" si="339"/>
        <v>43536</v>
      </c>
      <c r="L896" s="320">
        <v>10</v>
      </c>
      <c r="M896" s="436" t="s">
        <v>650</v>
      </c>
      <c r="N896" s="436" t="s">
        <v>650</v>
      </c>
      <c r="O896" s="436" t="s">
        <v>650</v>
      </c>
      <c r="P896" s="436" t="s">
        <v>650</v>
      </c>
      <c r="Q896" s="436" t="s">
        <v>650</v>
      </c>
      <c r="R896" s="436" t="s">
        <v>650</v>
      </c>
      <c r="S896" s="436" t="s">
        <v>650</v>
      </c>
      <c r="T896" s="436" t="s">
        <v>650</v>
      </c>
      <c r="U896" s="436" t="s">
        <v>650</v>
      </c>
      <c r="V896" s="436" t="s">
        <v>650</v>
      </c>
      <c r="W896" s="436" t="s">
        <v>650</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40"/>
        <v>4</v>
      </c>
      <c r="D897" s="275"/>
      <c r="E897" s="433">
        <f>E896</f>
        <v>2</v>
      </c>
      <c r="F897" s="324" t="b">
        <f t="shared" si="338"/>
        <v>1</v>
      </c>
      <c r="G897" s="275"/>
      <c r="H897" s="836"/>
      <c r="I897" s="837"/>
      <c r="J897" s="434" t="s">
        <v>653</v>
      </c>
      <c r="K897" s="435" t="str">
        <f t="shared" si="339"/>
        <v>-</v>
      </c>
      <c r="L897" s="436" t="s">
        <v>654</v>
      </c>
      <c r="M897" s="436" t="s">
        <v>654</v>
      </c>
      <c r="N897" s="436" t="s">
        <v>654</v>
      </c>
      <c r="O897" s="436" t="s">
        <v>654</v>
      </c>
      <c r="P897" s="436" t="s">
        <v>654</v>
      </c>
      <c r="Q897" s="436" t="s">
        <v>654</v>
      </c>
      <c r="R897" s="436" t="s">
        <v>654</v>
      </c>
      <c r="S897" s="436" t="s">
        <v>654</v>
      </c>
      <c r="T897" s="436" t="s">
        <v>654</v>
      </c>
      <c r="U897" s="436" t="s">
        <v>654</v>
      </c>
      <c r="V897" s="436" t="s">
        <v>654</v>
      </c>
      <c r="W897" s="436"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2</v>
      </c>
      <c r="F898" s="324" t="b">
        <f t="shared" si="338"/>
        <v>1</v>
      </c>
      <c r="G898" s="275"/>
      <c r="H898" s="838"/>
      <c r="I898" s="839"/>
      <c r="J898" s="420" t="s">
        <v>655</v>
      </c>
      <c r="K898" s="437" t="str">
        <f t="shared" si="339"/>
        <v>-</v>
      </c>
      <c r="L898" s="434" t="s">
        <v>650</v>
      </c>
      <c r="M898" s="434" t="s">
        <v>650</v>
      </c>
      <c r="N898" s="434" t="s">
        <v>650</v>
      </c>
      <c r="O898" s="434" t="s">
        <v>650</v>
      </c>
      <c r="P898" s="434" t="s">
        <v>650</v>
      </c>
      <c r="Q898" s="434" t="s">
        <v>650</v>
      </c>
      <c r="R898" s="434" t="s">
        <v>650</v>
      </c>
      <c r="S898" s="434" t="s">
        <v>650</v>
      </c>
      <c r="T898" s="434" t="s">
        <v>650</v>
      </c>
      <c r="U898" s="434" t="s">
        <v>650</v>
      </c>
      <c r="V898" s="438" t="s">
        <v>650</v>
      </c>
      <c r="W898" s="438" t="s">
        <v>650</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330">
        <v>3</v>
      </c>
      <c r="F899" s="324" t="b">
        <f t="shared" si="338"/>
        <v>1</v>
      </c>
      <c r="G899" s="275"/>
      <c r="H899" s="430" t="s">
        <v>660</v>
      </c>
      <c r="I899" s="430"/>
      <c r="J899" s="412" t="s">
        <v>649</v>
      </c>
      <c r="K899" s="431" t="str">
        <f t="shared" si="339"/>
        <v>-</v>
      </c>
      <c r="L899" s="432" t="s">
        <v>650</v>
      </c>
      <c r="M899" s="432" t="s">
        <v>650</v>
      </c>
      <c r="N899" s="432" t="s">
        <v>650</v>
      </c>
      <c r="O899" s="432" t="s">
        <v>650</v>
      </c>
      <c r="P899" s="432" t="s">
        <v>650</v>
      </c>
      <c r="Q899" s="432" t="s">
        <v>650</v>
      </c>
      <c r="R899" s="432" t="s">
        <v>650</v>
      </c>
      <c r="S899" s="432" t="s">
        <v>650</v>
      </c>
      <c r="T899" s="432" t="s">
        <v>650</v>
      </c>
      <c r="U899" s="432" t="s">
        <v>650</v>
      </c>
      <c r="V899" s="432" t="s">
        <v>650</v>
      </c>
      <c r="W899" s="432" t="s">
        <v>650</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40"/>
        <v>4</v>
      </c>
      <c r="D900" s="275"/>
      <c r="E900" s="433">
        <f>E899</f>
        <v>3</v>
      </c>
      <c r="F900" s="324" t="b">
        <f t="shared" si="338"/>
        <v>1</v>
      </c>
      <c r="G900" s="275"/>
      <c r="H900" s="834" t="s">
        <v>661</v>
      </c>
      <c r="I900" s="835"/>
      <c r="J900" s="434" t="s">
        <v>652</v>
      </c>
      <c r="K900" s="435">
        <f t="shared" si="339"/>
        <v>43802</v>
      </c>
      <c r="L900" s="320">
        <v>48</v>
      </c>
      <c r="M900" s="436" t="s">
        <v>650</v>
      </c>
      <c r="N900" s="436" t="s">
        <v>650</v>
      </c>
      <c r="O900" s="436" t="s">
        <v>650</v>
      </c>
      <c r="P900" s="436" t="s">
        <v>650</v>
      </c>
      <c r="Q900" s="436" t="s">
        <v>650</v>
      </c>
      <c r="R900" s="436" t="s">
        <v>650</v>
      </c>
      <c r="S900" s="436" t="s">
        <v>650</v>
      </c>
      <c r="T900" s="436" t="s">
        <v>650</v>
      </c>
      <c r="U900" s="436" t="s">
        <v>650</v>
      </c>
      <c r="V900" s="436" t="s">
        <v>650</v>
      </c>
      <c r="W900" s="436" t="s">
        <v>650</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40"/>
        <v>4</v>
      </c>
      <c r="D901" s="275"/>
      <c r="E901" s="433">
        <f>E900</f>
        <v>3</v>
      </c>
      <c r="F901" s="324" t="b">
        <f t="shared" si="338"/>
        <v>1</v>
      </c>
      <c r="G901" s="275"/>
      <c r="H901" s="836"/>
      <c r="I901" s="837"/>
      <c r="J901" s="434" t="s">
        <v>653</v>
      </c>
      <c r="K901" s="435" t="str">
        <f t="shared" si="339"/>
        <v>-</v>
      </c>
      <c r="L901" s="436" t="s">
        <v>654</v>
      </c>
      <c r="M901" s="320">
        <v>26</v>
      </c>
      <c r="N901" s="436" t="s">
        <v>654</v>
      </c>
      <c r="O901" s="436" t="s">
        <v>654</v>
      </c>
      <c r="P901" s="436" t="s">
        <v>654</v>
      </c>
      <c r="Q901" s="436" t="s">
        <v>654</v>
      </c>
      <c r="R901" s="436" t="s">
        <v>654</v>
      </c>
      <c r="S901" s="436" t="s">
        <v>654</v>
      </c>
      <c r="T901" s="436" t="s">
        <v>654</v>
      </c>
      <c r="U901" s="436" t="s">
        <v>654</v>
      </c>
      <c r="V901" s="436" t="s">
        <v>654</v>
      </c>
      <c r="W901" s="436"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3</v>
      </c>
      <c r="F902" s="324" t="b">
        <f t="shared" si="338"/>
        <v>1</v>
      </c>
      <c r="G902" s="275"/>
      <c r="H902" s="838"/>
      <c r="I902" s="839"/>
      <c r="J902" s="420" t="s">
        <v>655</v>
      </c>
      <c r="K902" s="437" t="str">
        <f t="shared" si="339"/>
        <v>-</v>
      </c>
      <c r="L902" s="434" t="s">
        <v>650</v>
      </c>
      <c r="M902" s="434" t="s">
        <v>650</v>
      </c>
      <c r="N902" s="434" t="s">
        <v>650</v>
      </c>
      <c r="O902" s="434" t="s">
        <v>650</v>
      </c>
      <c r="P902" s="434" t="s">
        <v>650</v>
      </c>
      <c r="Q902" s="434" t="s">
        <v>650</v>
      </c>
      <c r="R902" s="434" t="s">
        <v>650</v>
      </c>
      <c r="S902" s="434" t="s">
        <v>650</v>
      </c>
      <c r="T902" s="434" t="s">
        <v>650</v>
      </c>
      <c r="U902" s="434" t="s">
        <v>650</v>
      </c>
      <c r="V902" s="438" t="s">
        <v>650</v>
      </c>
      <c r="W902" s="438" t="s">
        <v>650</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330">
        <v>4</v>
      </c>
      <c r="F903" s="324" t="b">
        <f t="shared" si="338"/>
        <v>1</v>
      </c>
      <c r="G903" s="275"/>
      <c r="H903" s="430" t="s">
        <v>662</v>
      </c>
      <c r="I903" s="430"/>
      <c r="J903" s="412" t="s">
        <v>649</v>
      </c>
      <c r="K903" s="431" t="str">
        <f t="shared" si="339"/>
        <v>-</v>
      </c>
      <c r="L903" s="432" t="s">
        <v>650</v>
      </c>
      <c r="M903" s="432" t="s">
        <v>650</v>
      </c>
      <c r="N903" s="432" t="s">
        <v>650</v>
      </c>
      <c r="O903" s="432" t="s">
        <v>650</v>
      </c>
      <c r="P903" s="432" t="s">
        <v>650</v>
      </c>
      <c r="Q903" s="432" t="s">
        <v>650</v>
      </c>
      <c r="R903" s="432" t="s">
        <v>650</v>
      </c>
      <c r="S903" s="432" t="s">
        <v>650</v>
      </c>
      <c r="T903" s="432" t="s">
        <v>650</v>
      </c>
      <c r="U903" s="432" t="s">
        <v>650</v>
      </c>
      <c r="V903" s="432" t="s">
        <v>650</v>
      </c>
      <c r="W903" s="432" t="s">
        <v>650</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40"/>
        <v>4</v>
      </c>
      <c r="D904" s="275"/>
      <c r="E904" s="433">
        <f>E903</f>
        <v>4</v>
      </c>
      <c r="F904" s="324" t="b">
        <f t="shared" si="338"/>
        <v>1</v>
      </c>
      <c r="G904" s="275"/>
      <c r="H904" s="834" t="s">
        <v>663</v>
      </c>
      <c r="I904" s="835"/>
      <c r="J904" s="434" t="s">
        <v>652</v>
      </c>
      <c r="K904" s="435">
        <f t="shared" si="339"/>
        <v>43802</v>
      </c>
      <c r="L904" s="320">
        <v>48</v>
      </c>
      <c r="M904" s="436" t="s">
        <v>650</v>
      </c>
      <c r="N904" s="436" t="s">
        <v>650</v>
      </c>
      <c r="O904" s="436" t="s">
        <v>650</v>
      </c>
      <c r="P904" s="436" t="s">
        <v>650</v>
      </c>
      <c r="Q904" s="436" t="s">
        <v>650</v>
      </c>
      <c r="R904" s="436" t="s">
        <v>650</v>
      </c>
      <c r="S904" s="436" t="s">
        <v>650</v>
      </c>
      <c r="T904" s="436" t="s">
        <v>650</v>
      </c>
      <c r="U904" s="436" t="s">
        <v>650</v>
      </c>
      <c r="V904" s="436" t="s">
        <v>650</v>
      </c>
      <c r="W904" s="436" t="s">
        <v>650</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4</v>
      </c>
      <c r="F905" s="324" t="b">
        <f t="shared" si="338"/>
        <v>1</v>
      </c>
      <c r="G905" s="275"/>
      <c r="H905" s="836"/>
      <c r="I905" s="837"/>
      <c r="J905" s="434" t="s">
        <v>653</v>
      </c>
      <c r="K905" s="435" t="str">
        <f t="shared" si="339"/>
        <v>-</v>
      </c>
      <c r="L905" s="436" t="s">
        <v>654</v>
      </c>
      <c r="M905" s="320">
        <v>34</v>
      </c>
      <c r="N905" s="436" t="s">
        <v>654</v>
      </c>
      <c r="O905" s="436" t="s">
        <v>654</v>
      </c>
      <c r="P905" s="436" t="s">
        <v>654</v>
      </c>
      <c r="Q905" s="436" t="s">
        <v>654</v>
      </c>
      <c r="R905" s="436" t="s">
        <v>654</v>
      </c>
      <c r="S905" s="436" t="s">
        <v>654</v>
      </c>
      <c r="T905" s="436" t="s">
        <v>654</v>
      </c>
      <c r="U905" s="436" t="s">
        <v>654</v>
      </c>
      <c r="V905" s="436" t="s">
        <v>654</v>
      </c>
      <c r="W905" s="436"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4</v>
      </c>
      <c r="F906" s="324" t="b">
        <f t="shared" si="338"/>
        <v>1</v>
      </c>
      <c r="G906" s="275"/>
      <c r="H906" s="838"/>
      <c r="I906" s="839"/>
      <c r="J906" s="420" t="s">
        <v>655</v>
      </c>
      <c r="K906" s="437" t="str">
        <f t="shared" si="339"/>
        <v>-</v>
      </c>
      <c r="L906" s="434" t="s">
        <v>650</v>
      </c>
      <c r="M906" s="434" t="s">
        <v>650</v>
      </c>
      <c r="N906" s="434" t="s">
        <v>650</v>
      </c>
      <c r="O906" s="434" t="s">
        <v>650</v>
      </c>
      <c r="P906" s="434" t="s">
        <v>650</v>
      </c>
      <c r="Q906" s="434" t="s">
        <v>650</v>
      </c>
      <c r="R906" s="434" t="s">
        <v>650</v>
      </c>
      <c r="S906" s="434" t="s">
        <v>650</v>
      </c>
      <c r="T906" s="434" t="s">
        <v>650</v>
      </c>
      <c r="U906" s="434" t="s">
        <v>650</v>
      </c>
      <c r="V906" s="438" t="s">
        <v>650</v>
      </c>
      <c r="W906" s="438" t="s">
        <v>650</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330">
        <v>5</v>
      </c>
      <c r="F907" s="324" t="b">
        <f t="shared" si="338"/>
        <v>1</v>
      </c>
      <c r="G907" s="275"/>
      <c r="H907" s="430" t="s">
        <v>664</v>
      </c>
      <c r="I907" s="430"/>
      <c r="J907" s="412" t="s">
        <v>649</v>
      </c>
      <c r="K907" s="431" t="str">
        <f t="shared" si="339"/>
        <v>-</v>
      </c>
      <c r="L907" s="440">
        <v>-1</v>
      </c>
      <c r="M907" s="432" t="s">
        <v>650</v>
      </c>
      <c r="N907" s="432" t="s">
        <v>650</v>
      </c>
      <c r="O907" s="432" t="s">
        <v>650</v>
      </c>
      <c r="P907" s="432" t="s">
        <v>650</v>
      </c>
      <c r="Q907" s="432" t="s">
        <v>650</v>
      </c>
      <c r="R907" s="432" t="s">
        <v>650</v>
      </c>
      <c r="S907" s="432" t="s">
        <v>650</v>
      </c>
      <c r="T907" s="432" t="s">
        <v>650</v>
      </c>
      <c r="U907" s="432" t="s">
        <v>650</v>
      </c>
      <c r="V907" s="432" t="s">
        <v>650</v>
      </c>
      <c r="W907" s="432" t="s">
        <v>650</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433">
        <f>E907</f>
        <v>5</v>
      </c>
      <c r="F908" s="324" t="b">
        <f t="shared" si="338"/>
        <v>1</v>
      </c>
      <c r="G908" s="275"/>
      <c r="H908" s="834"/>
      <c r="I908" s="835"/>
      <c r="J908" s="434" t="s">
        <v>652</v>
      </c>
      <c r="K908" s="435" t="str">
        <f t="shared" si="339"/>
        <v>-</v>
      </c>
      <c r="L908" s="436" t="s">
        <v>650</v>
      </c>
      <c r="M908" s="436" t="s">
        <v>650</v>
      </c>
      <c r="N908" s="436" t="s">
        <v>650</v>
      </c>
      <c r="O908" s="436" t="s">
        <v>650</v>
      </c>
      <c r="P908" s="436" t="s">
        <v>650</v>
      </c>
      <c r="Q908" s="436" t="s">
        <v>650</v>
      </c>
      <c r="R908" s="436" t="s">
        <v>650</v>
      </c>
      <c r="S908" s="436" t="s">
        <v>650</v>
      </c>
      <c r="T908" s="436" t="s">
        <v>650</v>
      </c>
      <c r="U908" s="436" t="s">
        <v>650</v>
      </c>
      <c r="V908" s="436" t="s">
        <v>650</v>
      </c>
      <c r="W908" s="436" t="s">
        <v>650</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5</v>
      </c>
      <c r="F909" s="324" t="b">
        <f t="shared" si="338"/>
        <v>1</v>
      </c>
      <c r="G909" s="275"/>
      <c r="H909" s="836"/>
      <c r="I909" s="837"/>
      <c r="J909" s="434" t="s">
        <v>653</v>
      </c>
      <c r="K909" s="435" t="str">
        <f t="shared" si="339"/>
        <v>-</v>
      </c>
      <c r="L909" s="436" t="s">
        <v>654</v>
      </c>
      <c r="M909" s="436" t="s">
        <v>654</v>
      </c>
      <c r="N909" s="436" t="s">
        <v>654</v>
      </c>
      <c r="O909" s="436" t="s">
        <v>654</v>
      </c>
      <c r="P909" s="436" t="s">
        <v>654</v>
      </c>
      <c r="Q909" s="436" t="s">
        <v>654</v>
      </c>
      <c r="R909" s="436" t="s">
        <v>654</v>
      </c>
      <c r="S909" s="436" t="s">
        <v>654</v>
      </c>
      <c r="T909" s="436" t="s">
        <v>654</v>
      </c>
      <c r="U909" s="436" t="s">
        <v>654</v>
      </c>
      <c r="V909" s="436" t="s">
        <v>654</v>
      </c>
      <c r="W909" s="436"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5</v>
      </c>
      <c r="F910" s="324" t="b">
        <f t="shared" si="338"/>
        <v>1</v>
      </c>
      <c r="G910" s="275"/>
      <c r="H910" s="838"/>
      <c r="I910" s="839"/>
      <c r="J910" s="420" t="s">
        <v>655</v>
      </c>
      <c r="K910" s="437" t="str">
        <f t="shared" si="339"/>
        <v>-</v>
      </c>
      <c r="L910" s="434" t="s">
        <v>650</v>
      </c>
      <c r="M910" s="434" t="s">
        <v>650</v>
      </c>
      <c r="N910" s="434" t="s">
        <v>650</v>
      </c>
      <c r="O910" s="434" t="s">
        <v>650</v>
      </c>
      <c r="P910" s="434" t="s">
        <v>650</v>
      </c>
      <c r="Q910" s="434" t="s">
        <v>650</v>
      </c>
      <c r="R910" s="434" t="s">
        <v>650</v>
      </c>
      <c r="S910" s="434" t="s">
        <v>650</v>
      </c>
      <c r="T910" s="434" t="s">
        <v>650</v>
      </c>
      <c r="U910" s="434" t="s">
        <v>650</v>
      </c>
      <c r="V910" s="438" t="s">
        <v>650</v>
      </c>
      <c r="W910" s="438" t="s">
        <v>650</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330">
        <v>6</v>
      </c>
      <c r="F911" s="324" t="b">
        <f t="shared" si="338"/>
        <v>1</v>
      </c>
      <c r="G911" s="275"/>
      <c r="H911" s="430" t="s">
        <v>665</v>
      </c>
      <c r="I911" s="430"/>
      <c r="J911" s="412" t="s">
        <v>649</v>
      </c>
      <c r="K911" s="431" t="str">
        <f t="shared" si="339"/>
        <v>-</v>
      </c>
      <c r="L911" s="440">
        <v>-1</v>
      </c>
      <c r="M911" s="432" t="s">
        <v>650</v>
      </c>
      <c r="N911" s="432" t="s">
        <v>650</v>
      </c>
      <c r="O911" s="432" t="s">
        <v>650</v>
      </c>
      <c r="P911" s="432" t="s">
        <v>650</v>
      </c>
      <c r="Q911" s="432" t="s">
        <v>650</v>
      </c>
      <c r="R911" s="432" t="s">
        <v>650</v>
      </c>
      <c r="S911" s="432" t="s">
        <v>650</v>
      </c>
      <c r="T911" s="432" t="s">
        <v>650</v>
      </c>
      <c r="U911" s="432" t="s">
        <v>650</v>
      </c>
      <c r="V911" s="432" t="s">
        <v>650</v>
      </c>
      <c r="W911" s="432" t="s">
        <v>650</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433">
        <f>E911</f>
        <v>6</v>
      </c>
      <c r="F912" s="324" t="b">
        <f t="shared" si="338"/>
        <v>1</v>
      </c>
      <c r="G912" s="275"/>
      <c r="H912" s="834"/>
      <c r="I912" s="835"/>
      <c r="J912" s="434" t="s">
        <v>652</v>
      </c>
      <c r="K912" s="435" t="str">
        <f t="shared" si="339"/>
        <v>-</v>
      </c>
      <c r="L912" s="436" t="s">
        <v>650</v>
      </c>
      <c r="M912" s="436" t="s">
        <v>650</v>
      </c>
      <c r="N912" s="436" t="s">
        <v>650</v>
      </c>
      <c r="O912" s="436" t="s">
        <v>650</v>
      </c>
      <c r="P912" s="436" t="s">
        <v>650</v>
      </c>
      <c r="Q912" s="436" t="s">
        <v>650</v>
      </c>
      <c r="R912" s="436" t="s">
        <v>650</v>
      </c>
      <c r="S912" s="436" t="s">
        <v>650</v>
      </c>
      <c r="T912" s="436" t="s">
        <v>650</v>
      </c>
      <c r="U912" s="436" t="s">
        <v>650</v>
      </c>
      <c r="V912" s="436" t="s">
        <v>650</v>
      </c>
      <c r="W912" s="436" t="s">
        <v>650</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6</v>
      </c>
      <c r="F913" s="324" t="b">
        <f t="shared" si="338"/>
        <v>1</v>
      </c>
      <c r="G913" s="275"/>
      <c r="H913" s="836"/>
      <c r="I913" s="837"/>
      <c r="J913" s="434" t="s">
        <v>653</v>
      </c>
      <c r="K913" s="435" t="str">
        <f t="shared" si="339"/>
        <v>-</v>
      </c>
      <c r="L913" s="436" t="s">
        <v>654</v>
      </c>
      <c r="M913" s="436" t="s">
        <v>654</v>
      </c>
      <c r="N913" s="436" t="s">
        <v>654</v>
      </c>
      <c r="O913" s="436" t="s">
        <v>654</v>
      </c>
      <c r="P913" s="436" t="s">
        <v>654</v>
      </c>
      <c r="Q913" s="436" t="s">
        <v>654</v>
      </c>
      <c r="R913" s="436" t="s">
        <v>654</v>
      </c>
      <c r="S913" s="436" t="s">
        <v>654</v>
      </c>
      <c r="T913" s="436" t="s">
        <v>654</v>
      </c>
      <c r="U913" s="436" t="s">
        <v>654</v>
      </c>
      <c r="V913" s="436" t="s">
        <v>654</v>
      </c>
      <c r="W913" s="436"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6</v>
      </c>
      <c r="F914" s="324" t="b">
        <f t="shared" si="338"/>
        <v>1</v>
      </c>
      <c r="G914" s="275"/>
      <c r="H914" s="838"/>
      <c r="I914" s="839"/>
      <c r="J914" s="420" t="s">
        <v>655</v>
      </c>
      <c r="K914" s="437" t="str">
        <f t="shared" si="339"/>
        <v>-</v>
      </c>
      <c r="L914" s="434" t="s">
        <v>650</v>
      </c>
      <c r="M914" s="434" t="s">
        <v>650</v>
      </c>
      <c r="N914" s="434" t="s">
        <v>650</v>
      </c>
      <c r="O914" s="434" t="s">
        <v>650</v>
      </c>
      <c r="P914" s="434" t="s">
        <v>650</v>
      </c>
      <c r="Q914" s="434" t="s">
        <v>650</v>
      </c>
      <c r="R914" s="434" t="s">
        <v>650</v>
      </c>
      <c r="S914" s="434" t="s">
        <v>650</v>
      </c>
      <c r="T914" s="434" t="s">
        <v>650</v>
      </c>
      <c r="U914" s="434" t="s">
        <v>650</v>
      </c>
      <c r="V914" s="438" t="s">
        <v>650</v>
      </c>
      <c r="W914" s="438" t="s">
        <v>650</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330">
        <v>7</v>
      </c>
      <c r="F915" s="324" t="b">
        <f t="shared" si="338"/>
        <v>1</v>
      </c>
      <c r="G915" s="275"/>
      <c r="H915" s="430" t="s">
        <v>666</v>
      </c>
      <c r="I915" s="430"/>
      <c r="J915" s="412" t="s">
        <v>649</v>
      </c>
      <c r="K915" s="431" t="str">
        <f t="shared" si="339"/>
        <v>-</v>
      </c>
      <c r="L915" s="440">
        <v>-1</v>
      </c>
      <c r="M915" s="432" t="s">
        <v>650</v>
      </c>
      <c r="N915" s="432" t="s">
        <v>650</v>
      </c>
      <c r="O915" s="432" t="s">
        <v>650</v>
      </c>
      <c r="P915" s="432" t="s">
        <v>650</v>
      </c>
      <c r="Q915" s="432" t="s">
        <v>650</v>
      </c>
      <c r="R915" s="432" t="s">
        <v>650</v>
      </c>
      <c r="S915" s="432" t="s">
        <v>650</v>
      </c>
      <c r="T915" s="432" t="s">
        <v>650</v>
      </c>
      <c r="U915" s="432" t="s">
        <v>650</v>
      </c>
      <c r="V915" s="432" t="s">
        <v>650</v>
      </c>
      <c r="W915" s="432" t="s">
        <v>650</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433">
        <f>E915</f>
        <v>7</v>
      </c>
      <c r="F916" s="324" t="b">
        <f t="shared" si="338"/>
        <v>1</v>
      </c>
      <c r="G916" s="275"/>
      <c r="H916" s="834"/>
      <c r="I916" s="835"/>
      <c r="J916" s="434" t="s">
        <v>652</v>
      </c>
      <c r="K916" s="435" t="str">
        <f t="shared" si="339"/>
        <v>-</v>
      </c>
      <c r="L916" s="436" t="s">
        <v>650</v>
      </c>
      <c r="M916" s="436" t="s">
        <v>650</v>
      </c>
      <c r="N916" s="436" t="s">
        <v>650</v>
      </c>
      <c r="O916" s="436" t="s">
        <v>650</v>
      </c>
      <c r="P916" s="436" t="s">
        <v>650</v>
      </c>
      <c r="Q916" s="436" t="s">
        <v>650</v>
      </c>
      <c r="R916" s="436" t="s">
        <v>650</v>
      </c>
      <c r="S916" s="436" t="s">
        <v>650</v>
      </c>
      <c r="T916" s="436" t="s">
        <v>650</v>
      </c>
      <c r="U916" s="436" t="s">
        <v>650</v>
      </c>
      <c r="V916" s="436" t="s">
        <v>650</v>
      </c>
      <c r="W916" s="436" t="s">
        <v>650</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40"/>
        <v>4</v>
      </c>
      <c r="D917" s="275"/>
      <c r="E917" s="433">
        <f>E916</f>
        <v>7</v>
      </c>
      <c r="F917" s="324" t="b">
        <f t="shared" si="338"/>
        <v>1</v>
      </c>
      <c r="G917" s="275"/>
      <c r="H917" s="836"/>
      <c r="I917" s="837"/>
      <c r="J917" s="434" t="s">
        <v>653</v>
      </c>
      <c r="K917" s="435" t="str">
        <f t="shared" si="339"/>
        <v>-</v>
      </c>
      <c r="L917" s="436" t="s">
        <v>654</v>
      </c>
      <c r="M917" s="436" t="s">
        <v>654</v>
      </c>
      <c r="N917" s="436" t="s">
        <v>654</v>
      </c>
      <c r="O917" s="436" t="s">
        <v>654</v>
      </c>
      <c r="P917" s="436" t="s">
        <v>654</v>
      </c>
      <c r="Q917" s="436" t="s">
        <v>654</v>
      </c>
      <c r="R917" s="436" t="s">
        <v>654</v>
      </c>
      <c r="S917" s="436" t="s">
        <v>654</v>
      </c>
      <c r="T917" s="436" t="s">
        <v>654</v>
      </c>
      <c r="U917" s="436" t="s">
        <v>654</v>
      </c>
      <c r="V917" s="436" t="s">
        <v>654</v>
      </c>
      <c r="W917" s="436"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7</v>
      </c>
      <c r="F918" s="324" t="b">
        <f t="shared" si="338"/>
        <v>1</v>
      </c>
      <c r="G918" s="275"/>
      <c r="H918" s="838"/>
      <c r="I918" s="839"/>
      <c r="J918" s="420" t="s">
        <v>655</v>
      </c>
      <c r="K918" s="437" t="str">
        <f t="shared" si="339"/>
        <v>-</v>
      </c>
      <c r="L918" s="434" t="s">
        <v>650</v>
      </c>
      <c r="M918" s="434" t="s">
        <v>650</v>
      </c>
      <c r="N918" s="434" t="s">
        <v>650</v>
      </c>
      <c r="O918" s="434" t="s">
        <v>650</v>
      </c>
      <c r="P918" s="434" t="s">
        <v>650</v>
      </c>
      <c r="Q918" s="434" t="s">
        <v>650</v>
      </c>
      <c r="R918" s="434" t="s">
        <v>650</v>
      </c>
      <c r="S918" s="434" t="s">
        <v>650</v>
      </c>
      <c r="T918" s="434" t="s">
        <v>650</v>
      </c>
      <c r="U918" s="434" t="s">
        <v>650</v>
      </c>
      <c r="V918" s="438" t="s">
        <v>650</v>
      </c>
      <c r="W918" s="438" t="s">
        <v>650</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330">
        <v>8</v>
      </c>
      <c r="F919" s="324" t="b">
        <f t="shared" ref="F919:F950" si="341">COUNTIFS($L919:$W919,"-")&lt;&gt;COUNTA($L919:$W919)</f>
        <v>1</v>
      </c>
      <c r="G919" s="275"/>
      <c r="H919" s="430" t="s">
        <v>972</v>
      </c>
      <c r="I919" s="430"/>
      <c r="J919" s="412" t="s">
        <v>649</v>
      </c>
      <c r="K919" s="431" t="str">
        <f t="shared" si="339"/>
        <v>-</v>
      </c>
      <c r="L919" s="432" t="s">
        <v>650</v>
      </c>
      <c r="M919" s="432" t="s">
        <v>650</v>
      </c>
      <c r="N919" s="432" t="s">
        <v>650</v>
      </c>
      <c r="O919" s="432" t="s">
        <v>650</v>
      </c>
      <c r="P919" s="432" t="s">
        <v>650</v>
      </c>
      <c r="Q919" s="432" t="s">
        <v>650</v>
      </c>
      <c r="R919" s="432" t="s">
        <v>650</v>
      </c>
      <c r="S919" s="432" t="s">
        <v>650</v>
      </c>
      <c r="T919" s="432" t="s">
        <v>650</v>
      </c>
      <c r="U919" s="432" t="s">
        <v>650</v>
      </c>
      <c r="V919" s="432" t="s">
        <v>650</v>
      </c>
      <c r="W919" s="432" t="s">
        <v>650</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40"/>
        <v>4</v>
      </c>
      <c r="D920" s="275"/>
      <c r="E920" s="433">
        <f>E919</f>
        <v>8</v>
      </c>
      <c r="F920" s="324" t="b">
        <f t="shared" si="341"/>
        <v>1</v>
      </c>
      <c r="G920" s="275"/>
      <c r="H920" s="834" t="s">
        <v>973</v>
      </c>
      <c r="I920" s="835"/>
      <c r="J920" s="434" t="s">
        <v>652</v>
      </c>
      <c r="K920" s="435" t="str">
        <f t="shared" si="339"/>
        <v>-</v>
      </c>
      <c r="L920" s="436" t="s">
        <v>650</v>
      </c>
      <c r="M920" s="436" t="s">
        <v>650</v>
      </c>
      <c r="N920" s="436" t="s">
        <v>650</v>
      </c>
      <c r="O920" s="436" t="s">
        <v>650</v>
      </c>
      <c r="P920" s="436" t="s">
        <v>650</v>
      </c>
      <c r="Q920" s="320">
        <v>0</v>
      </c>
      <c r="R920" s="436" t="s">
        <v>650</v>
      </c>
      <c r="S920" s="320" t="b">
        <v>1</v>
      </c>
      <c r="T920" s="436" t="s">
        <v>650</v>
      </c>
      <c r="U920" s="436" t="s">
        <v>650</v>
      </c>
      <c r="V920" s="436" t="s">
        <v>650</v>
      </c>
      <c r="W920" s="436" t="s">
        <v>650</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40"/>
        <v>4</v>
      </c>
      <c r="D921" s="275"/>
      <c r="E921" s="433">
        <f>E920</f>
        <v>8</v>
      </c>
      <c r="F921" s="324" t="b">
        <f t="shared" si="341"/>
        <v>1</v>
      </c>
      <c r="G921" s="275"/>
      <c r="H921" s="836"/>
      <c r="I921" s="837"/>
      <c r="J921" s="434" t="s">
        <v>653</v>
      </c>
      <c r="K921" s="435" t="str">
        <f t="shared" si="339"/>
        <v>-</v>
      </c>
      <c r="L921" s="436" t="s">
        <v>654</v>
      </c>
      <c r="M921" s="436" t="s">
        <v>654</v>
      </c>
      <c r="N921" s="436" t="s">
        <v>654</v>
      </c>
      <c r="O921" s="436" t="s">
        <v>654</v>
      </c>
      <c r="P921" s="436" t="s">
        <v>654</v>
      </c>
      <c r="Q921" s="436" t="s">
        <v>654</v>
      </c>
      <c r="R921" s="436" t="s">
        <v>654</v>
      </c>
      <c r="S921" s="436" t="s">
        <v>654</v>
      </c>
      <c r="T921" s="436" t="s">
        <v>654</v>
      </c>
      <c r="U921" s="436" t="s">
        <v>654</v>
      </c>
      <c r="V921" s="436" t="s">
        <v>654</v>
      </c>
      <c r="W921" s="436"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0"/>
        <v>4</v>
      </c>
      <c r="D922" s="275"/>
      <c r="E922" s="433">
        <f>E921</f>
        <v>8</v>
      </c>
      <c r="F922" s="324" t="b">
        <f t="shared" si="341"/>
        <v>1</v>
      </c>
      <c r="G922" s="275"/>
      <c r="H922" s="838"/>
      <c r="I922" s="839"/>
      <c r="J922" s="420" t="s">
        <v>655</v>
      </c>
      <c r="K922" s="437" t="str">
        <f t="shared" si="339"/>
        <v>-</v>
      </c>
      <c r="L922" s="434" t="s">
        <v>650</v>
      </c>
      <c r="M922" s="434" t="s">
        <v>650</v>
      </c>
      <c r="N922" s="434" t="s">
        <v>650</v>
      </c>
      <c r="O922" s="434" t="s">
        <v>650</v>
      </c>
      <c r="P922" s="434" t="s">
        <v>650</v>
      </c>
      <c r="Q922" s="434" t="s">
        <v>650</v>
      </c>
      <c r="R922" s="434" t="s">
        <v>650</v>
      </c>
      <c r="S922" s="434" t="s">
        <v>650</v>
      </c>
      <c r="T922" s="434" t="s">
        <v>650</v>
      </c>
      <c r="U922" s="434" t="s">
        <v>650</v>
      </c>
      <c r="V922" s="438" t="s">
        <v>650</v>
      </c>
      <c r="W922" s="438" t="s">
        <v>650</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42">INT($C$875)+3</f>
        <v>4</v>
      </c>
      <c r="D923" s="275"/>
      <c r="E923" s="330">
        <v>9</v>
      </c>
      <c r="F923" s="324" t="b">
        <f t="shared" si="341"/>
        <v>1</v>
      </c>
      <c r="G923" s="275"/>
      <c r="H923" s="430" t="s">
        <v>667</v>
      </c>
      <c r="I923" s="430"/>
      <c r="J923" s="412" t="s">
        <v>649</v>
      </c>
      <c r="K923" s="431" t="str">
        <f t="shared" si="339"/>
        <v>-</v>
      </c>
      <c r="L923" s="432" t="s">
        <v>650</v>
      </c>
      <c r="M923" s="432" t="s">
        <v>650</v>
      </c>
      <c r="N923" s="432" t="s">
        <v>650</v>
      </c>
      <c r="O923" s="432" t="s">
        <v>650</v>
      </c>
      <c r="P923" s="432" t="s">
        <v>650</v>
      </c>
      <c r="Q923" s="432" t="s">
        <v>650</v>
      </c>
      <c r="R923" s="432" t="s">
        <v>650</v>
      </c>
      <c r="S923" s="432" t="s">
        <v>650</v>
      </c>
      <c r="T923" s="432" t="s">
        <v>650</v>
      </c>
      <c r="U923" s="432" t="s">
        <v>650</v>
      </c>
      <c r="V923" s="432" t="s">
        <v>650</v>
      </c>
      <c r="W923" s="432" t="s">
        <v>650</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42"/>
        <v>4</v>
      </c>
      <c r="D924" s="275"/>
      <c r="E924" s="433">
        <f>E923</f>
        <v>9</v>
      </c>
      <c r="F924" s="324" t="b">
        <f t="shared" si="341"/>
        <v>1</v>
      </c>
      <c r="G924" s="275"/>
      <c r="H924" s="834" t="s">
        <v>974</v>
      </c>
      <c r="I924" s="835"/>
      <c r="J924" s="434" t="s">
        <v>652</v>
      </c>
      <c r="K924" s="435" t="str">
        <f t="shared" si="339"/>
        <v>-</v>
      </c>
      <c r="L924" s="436" t="s">
        <v>650</v>
      </c>
      <c r="M924" s="436" t="s">
        <v>650</v>
      </c>
      <c r="N924" s="436" t="s">
        <v>650</v>
      </c>
      <c r="O924" s="436" t="s">
        <v>650</v>
      </c>
      <c r="P924" s="436" t="s">
        <v>650</v>
      </c>
      <c r="Q924" s="693">
        <f>INT($I$392/7)+2</f>
        <v>7</v>
      </c>
      <c r="R924" s="436" t="s">
        <v>650</v>
      </c>
      <c r="S924" s="320" t="b">
        <v>1</v>
      </c>
      <c r="T924" s="436">
        <v>1</v>
      </c>
      <c r="U924" s="436" t="s">
        <v>650</v>
      </c>
      <c r="V924" s="436" t="s">
        <v>650</v>
      </c>
      <c r="W924" s="436" t="s">
        <v>650</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42"/>
        <v>4</v>
      </c>
      <c r="D925" s="275"/>
      <c r="E925" s="433">
        <f>E924</f>
        <v>9</v>
      </c>
      <c r="F925" s="324" t="b">
        <f t="shared" si="341"/>
        <v>1</v>
      </c>
      <c r="G925" s="275"/>
      <c r="H925" s="836"/>
      <c r="I925" s="837"/>
      <c r="J925" s="434" t="s">
        <v>653</v>
      </c>
      <c r="K925" s="435" t="str">
        <f t="shared" si="339"/>
        <v>-</v>
      </c>
      <c r="L925" s="436" t="s">
        <v>654</v>
      </c>
      <c r="M925" s="436" t="s">
        <v>654</v>
      </c>
      <c r="N925" s="436" t="s">
        <v>654</v>
      </c>
      <c r="O925" s="436" t="s">
        <v>654</v>
      </c>
      <c r="P925" s="436" t="s">
        <v>654</v>
      </c>
      <c r="Q925" s="436" t="s">
        <v>654</v>
      </c>
      <c r="R925" s="436" t="s">
        <v>654</v>
      </c>
      <c r="S925" s="436" t="s">
        <v>654</v>
      </c>
      <c r="T925" s="436" t="s">
        <v>654</v>
      </c>
      <c r="U925" s="436" t="s">
        <v>654</v>
      </c>
      <c r="V925" s="436" t="s">
        <v>654</v>
      </c>
      <c r="W925" s="436"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9</v>
      </c>
      <c r="F926" s="324" t="b">
        <f t="shared" si="341"/>
        <v>1</v>
      </c>
      <c r="G926" s="275"/>
      <c r="H926" s="838"/>
      <c r="I926" s="839"/>
      <c r="J926" s="420" t="s">
        <v>655</v>
      </c>
      <c r="K926" s="437" t="str">
        <f t="shared" si="339"/>
        <v>-</v>
      </c>
      <c r="L926" s="434" t="s">
        <v>650</v>
      </c>
      <c r="M926" s="434" t="s">
        <v>650</v>
      </c>
      <c r="N926" s="434" t="s">
        <v>650</v>
      </c>
      <c r="O926" s="434" t="s">
        <v>650</v>
      </c>
      <c r="P926" s="434" t="s">
        <v>650</v>
      </c>
      <c r="Q926" s="434" t="s">
        <v>650</v>
      </c>
      <c r="R926" s="434" t="s">
        <v>650</v>
      </c>
      <c r="S926" s="434" t="s">
        <v>650</v>
      </c>
      <c r="T926" s="434" t="s">
        <v>650</v>
      </c>
      <c r="U926" s="434" t="s">
        <v>650</v>
      </c>
      <c r="V926" s="438" t="s">
        <v>650</v>
      </c>
      <c r="W926" s="438" t="s">
        <v>650</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330">
        <v>10</v>
      </c>
      <c r="F927" s="324" t="b">
        <f t="shared" si="341"/>
        <v>1</v>
      </c>
      <c r="G927" s="275"/>
      <c r="H927" s="430" t="s">
        <v>668</v>
      </c>
      <c r="I927" s="430"/>
      <c r="J927" s="412" t="s">
        <v>649</v>
      </c>
      <c r="K927" s="431" t="str">
        <f t="shared" si="339"/>
        <v>-</v>
      </c>
      <c r="L927" s="432" t="s">
        <v>650</v>
      </c>
      <c r="M927" s="432" t="s">
        <v>650</v>
      </c>
      <c r="N927" s="432" t="s">
        <v>650</v>
      </c>
      <c r="O927" s="432" t="s">
        <v>650</v>
      </c>
      <c r="P927" s="432" t="s">
        <v>650</v>
      </c>
      <c r="Q927" s="432" t="s">
        <v>650</v>
      </c>
      <c r="R927" s="432" t="s">
        <v>650</v>
      </c>
      <c r="S927" s="432" t="s">
        <v>650</v>
      </c>
      <c r="T927" s="432" t="s">
        <v>650</v>
      </c>
      <c r="U927" s="432" t="s">
        <v>650</v>
      </c>
      <c r="V927" s="432" t="s">
        <v>650</v>
      </c>
      <c r="W927" s="432" t="s">
        <v>650</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42"/>
        <v>4</v>
      </c>
      <c r="D928" s="275"/>
      <c r="E928" s="433">
        <f>E927</f>
        <v>10</v>
      </c>
      <c r="F928" s="324" t="b">
        <f t="shared" si="341"/>
        <v>1</v>
      </c>
      <c r="G928" s="275"/>
      <c r="H928" s="834" t="s">
        <v>975</v>
      </c>
      <c r="I928" s="835"/>
      <c r="J928" s="434" t="s">
        <v>652</v>
      </c>
      <c r="K928" s="435" t="str">
        <f t="shared" si="339"/>
        <v>-</v>
      </c>
      <c r="L928" s="436" t="s">
        <v>650</v>
      </c>
      <c r="M928" s="436" t="s">
        <v>650</v>
      </c>
      <c r="N928" s="436" t="s">
        <v>650</v>
      </c>
      <c r="O928" s="436" t="s">
        <v>650</v>
      </c>
      <c r="P928" s="436" t="s">
        <v>650</v>
      </c>
      <c r="Q928" s="693">
        <f>INT($I$393/7)+2</f>
        <v>9</v>
      </c>
      <c r="R928" s="436" t="s">
        <v>650</v>
      </c>
      <c r="S928" s="320" t="b">
        <v>1</v>
      </c>
      <c r="T928" s="436">
        <v>2</v>
      </c>
      <c r="U928" s="436" t="s">
        <v>650</v>
      </c>
      <c r="V928" s="436" t="s">
        <v>650</v>
      </c>
      <c r="W928" s="436" t="s">
        <v>650</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42"/>
        <v>4</v>
      </c>
      <c r="D929" s="275"/>
      <c r="E929" s="433">
        <f>E928</f>
        <v>10</v>
      </c>
      <c r="F929" s="324" t="b">
        <f t="shared" si="341"/>
        <v>1</v>
      </c>
      <c r="G929" s="275"/>
      <c r="H929" s="836"/>
      <c r="I929" s="837"/>
      <c r="J929" s="434" t="s">
        <v>653</v>
      </c>
      <c r="K929" s="435" t="str">
        <f t="shared" si="339"/>
        <v>-</v>
      </c>
      <c r="L929" s="436" t="s">
        <v>654</v>
      </c>
      <c r="M929" s="436" t="s">
        <v>654</v>
      </c>
      <c r="N929" s="436" t="s">
        <v>654</v>
      </c>
      <c r="O929" s="436" t="s">
        <v>654</v>
      </c>
      <c r="P929" s="436" t="s">
        <v>654</v>
      </c>
      <c r="Q929" s="436" t="s">
        <v>654</v>
      </c>
      <c r="R929" s="436" t="s">
        <v>654</v>
      </c>
      <c r="S929" s="436" t="s">
        <v>654</v>
      </c>
      <c r="T929" s="436" t="s">
        <v>654</v>
      </c>
      <c r="U929" s="436" t="s">
        <v>654</v>
      </c>
      <c r="V929" s="436" t="s">
        <v>654</v>
      </c>
      <c r="W929" s="436"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10</v>
      </c>
      <c r="F930" s="324" t="b">
        <f t="shared" si="341"/>
        <v>1</v>
      </c>
      <c r="G930" s="275"/>
      <c r="H930" s="838"/>
      <c r="I930" s="839"/>
      <c r="J930" s="420" t="s">
        <v>655</v>
      </c>
      <c r="K930" s="437" t="str">
        <f t="shared" si="339"/>
        <v>-</v>
      </c>
      <c r="L930" s="434" t="s">
        <v>650</v>
      </c>
      <c r="M930" s="434" t="s">
        <v>650</v>
      </c>
      <c r="N930" s="434" t="s">
        <v>650</v>
      </c>
      <c r="O930" s="434" t="s">
        <v>650</v>
      </c>
      <c r="P930" s="434" t="s">
        <v>650</v>
      </c>
      <c r="Q930" s="434" t="s">
        <v>650</v>
      </c>
      <c r="R930" s="434" t="s">
        <v>650</v>
      </c>
      <c r="S930" s="434" t="s">
        <v>650</v>
      </c>
      <c r="T930" s="434" t="s">
        <v>650</v>
      </c>
      <c r="U930" s="434" t="s">
        <v>650</v>
      </c>
      <c r="V930" s="438" t="s">
        <v>650</v>
      </c>
      <c r="W930" s="438" t="s">
        <v>650</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330">
        <v>11</v>
      </c>
      <c r="F931" s="324" t="b">
        <f t="shared" si="341"/>
        <v>1</v>
      </c>
      <c r="G931" s="275"/>
      <c r="H931" s="430" t="s">
        <v>669</v>
      </c>
      <c r="I931" s="430"/>
      <c r="J931" s="412" t="s">
        <v>649</v>
      </c>
      <c r="K931" s="431" t="str">
        <f t="shared" si="339"/>
        <v>-</v>
      </c>
      <c r="L931" s="432" t="s">
        <v>650</v>
      </c>
      <c r="M931" s="432" t="s">
        <v>650</v>
      </c>
      <c r="N931" s="432" t="s">
        <v>650</v>
      </c>
      <c r="O931" s="432" t="s">
        <v>650</v>
      </c>
      <c r="P931" s="432" t="s">
        <v>650</v>
      </c>
      <c r="Q931" s="432" t="s">
        <v>650</v>
      </c>
      <c r="R931" s="432" t="s">
        <v>650</v>
      </c>
      <c r="S931" s="432" t="s">
        <v>650</v>
      </c>
      <c r="T931" s="432" t="s">
        <v>650</v>
      </c>
      <c r="U931" s="432" t="s">
        <v>650</v>
      </c>
      <c r="V931" s="432" t="s">
        <v>650</v>
      </c>
      <c r="W931" s="432" t="s">
        <v>650</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42"/>
        <v>4</v>
      </c>
      <c r="D932" s="275"/>
      <c r="E932" s="433">
        <f>E931</f>
        <v>11</v>
      </c>
      <c r="F932" s="324" t="b">
        <f t="shared" si="341"/>
        <v>1</v>
      </c>
      <c r="G932" s="275"/>
      <c r="H932" s="834" t="s">
        <v>975</v>
      </c>
      <c r="I932" s="835"/>
      <c r="J932" s="434" t="s">
        <v>652</v>
      </c>
      <c r="K932" s="435" t="str">
        <f t="shared" si="339"/>
        <v>-</v>
      </c>
      <c r="L932" s="436" t="s">
        <v>650</v>
      </c>
      <c r="M932" s="436" t="s">
        <v>650</v>
      </c>
      <c r="N932" s="436" t="s">
        <v>650</v>
      </c>
      <c r="O932" s="436" t="s">
        <v>650</v>
      </c>
      <c r="P932" s="436" t="s">
        <v>650</v>
      </c>
      <c r="Q932" s="693">
        <f>INT($I$394/7)+2</f>
        <v>9</v>
      </c>
      <c r="R932" s="436" t="s">
        <v>650</v>
      </c>
      <c r="S932" s="320" t="b">
        <v>1</v>
      </c>
      <c r="T932" s="436">
        <v>3</v>
      </c>
      <c r="U932" s="436" t="s">
        <v>650</v>
      </c>
      <c r="V932" s="436" t="s">
        <v>650</v>
      </c>
      <c r="W932" s="436" t="s">
        <v>650</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42"/>
        <v>4</v>
      </c>
      <c r="D933" s="275"/>
      <c r="E933" s="433">
        <f>E932</f>
        <v>11</v>
      </c>
      <c r="F933" s="324" t="b">
        <f t="shared" si="341"/>
        <v>1</v>
      </c>
      <c r="G933" s="275"/>
      <c r="H933" s="836"/>
      <c r="I933" s="837"/>
      <c r="J933" s="434" t="s">
        <v>653</v>
      </c>
      <c r="K933" s="435" t="str">
        <f t="shared" si="339"/>
        <v>-</v>
      </c>
      <c r="L933" s="436" t="s">
        <v>654</v>
      </c>
      <c r="M933" s="436" t="s">
        <v>654</v>
      </c>
      <c r="N933" s="436" t="s">
        <v>654</v>
      </c>
      <c r="O933" s="436" t="s">
        <v>654</v>
      </c>
      <c r="P933" s="436" t="s">
        <v>654</v>
      </c>
      <c r="Q933" s="436" t="s">
        <v>654</v>
      </c>
      <c r="R933" s="436" t="s">
        <v>654</v>
      </c>
      <c r="S933" s="436" t="s">
        <v>654</v>
      </c>
      <c r="T933" s="436" t="s">
        <v>654</v>
      </c>
      <c r="U933" s="436" t="s">
        <v>654</v>
      </c>
      <c r="V933" s="436" t="s">
        <v>654</v>
      </c>
      <c r="W933" s="436"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11</v>
      </c>
      <c r="F934" s="324" t="b">
        <f t="shared" si="341"/>
        <v>1</v>
      </c>
      <c r="G934" s="275"/>
      <c r="H934" s="838"/>
      <c r="I934" s="839"/>
      <c r="J934" s="420" t="s">
        <v>655</v>
      </c>
      <c r="K934" s="437" t="str">
        <f t="shared" si="339"/>
        <v>-</v>
      </c>
      <c r="L934" s="434" t="s">
        <v>650</v>
      </c>
      <c r="M934" s="434" t="s">
        <v>650</v>
      </c>
      <c r="N934" s="434" t="s">
        <v>650</v>
      </c>
      <c r="O934" s="434" t="s">
        <v>650</v>
      </c>
      <c r="P934" s="434" t="s">
        <v>650</v>
      </c>
      <c r="Q934" s="434" t="s">
        <v>650</v>
      </c>
      <c r="R934" s="434" t="s">
        <v>650</v>
      </c>
      <c r="S934" s="434" t="s">
        <v>650</v>
      </c>
      <c r="T934" s="434" t="s">
        <v>650</v>
      </c>
      <c r="U934" s="434" t="s">
        <v>650</v>
      </c>
      <c r="V934" s="438" t="s">
        <v>650</v>
      </c>
      <c r="W934" s="438" t="s">
        <v>650</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330">
        <v>12</v>
      </c>
      <c r="F935" s="324" t="b">
        <f t="shared" si="341"/>
        <v>1</v>
      </c>
      <c r="G935" s="275"/>
      <c r="H935" s="430" t="s">
        <v>670</v>
      </c>
      <c r="I935" s="430"/>
      <c r="J935" s="412" t="s">
        <v>649</v>
      </c>
      <c r="K935" s="431" t="str">
        <f t="shared" si="339"/>
        <v>-</v>
      </c>
      <c r="L935" s="432" t="s">
        <v>650</v>
      </c>
      <c r="M935" s="432" t="s">
        <v>650</v>
      </c>
      <c r="N935" s="432" t="s">
        <v>650</v>
      </c>
      <c r="O935" s="432" t="s">
        <v>650</v>
      </c>
      <c r="P935" s="432" t="s">
        <v>650</v>
      </c>
      <c r="Q935" s="432" t="s">
        <v>650</v>
      </c>
      <c r="R935" s="432" t="s">
        <v>650</v>
      </c>
      <c r="S935" s="432" t="s">
        <v>650</v>
      </c>
      <c r="T935" s="432" t="s">
        <v>650</v>
      </c>
      <c r="U935" s="432" t="s">
        <v>650</v>
      </c>
      <c r="V935" s="432" t="s">
        <v>650</v>
      </c>
      <c r="W935" s="432" t="s">
        <v>650</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42"/>
        <v>4</v>
      </c>
      <c r="D936" s="275"/>
      <c r="E936" s="433">
        <f>E935</f>
        <v>12</v>
      </c>
      <c r="F936" s="324" t="b">
        <f t="shared" si="341"/>
        <v>1</v>
      </c>
      <c r="G936" s="275"/>
      <c r="H936" s="834" t="s">
        <v>975</v>
      </c>
      <c r="I936" s="835"/>
      <c r="J936" s="434" t="s">
        <v>652</v>
      </c>
      <c r="K936" s="435" t="str">
        <f t="shared" si="339"/>
        <v>-</v>
      </c>
      <c r="L936" s="436" t="s">
        <v>650</v>
      </c>
      <c r="M936" s="436" t="s">
        <v>650</v>
      </c>
      <c r="N936" s="436" t="s">
        <v>650</v>
      </c>
      <c r="O936" s="436" t="s">
        <v>650</v>
      </c>
      <c r="P936" s="436" t="s">
        <v>650</v>
      </c>
      <c r="Q936" s="693">
        <f>INT($I$395/7)+2</f>
        <v>9</v>
      </c>
      <c r="R936" s="436" t="s">
        <v>650</v>
      </c>
      <c r="S936" s="320" t="b">
        <v>1</v>
      </c>
      <c r="T936" s="436">
        <v>4</v>
      </c>
      <c r="U936" s="436" t="s">
        <v>650</v>
      </c>
      <c r="V936" s="436" t="s">
        <v>650</v>
      </c>
      <c r="W936" s="436" t="s">
        <v>650</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42"/>
        <v>4</v>
      </c>
      <c r="D937" s="275"/>
      <c r="E937" s="433">
        <f>E936</f>
        <v>12</v>
      </c>
      <c r="F937" s="324" t="b">
        <f t="shared" si="341"/>
        <v>1</v>
      </c>
      <c r="G937" s="275"/>
      <c r="H937" s="836"/>
      <c r="I937" s="837"/>
      <c r="J937" s="434" t="s">
        <v>653</v>
      </c>
      <c r="K937" s="435" t="str">
        <f t="shared" si="339"/>
        <v>-</v>
      </c>
      <c r="L937" s="436" t="s">
        <v>654</v>
      </c>
      <c r="M937" s="436" t="s">
        <v>654</v>
      </c>
      <c r="N937" s="436" t="s">
        <v>654</v>
      </c>
      <c r="O937" s="436" t="s">
        <v>654</v>
      </c>
      <c r="P937" s="436" t="s">
        <v>654</v>
      </c>
      <c r="Q937" s="436" t="s">
        <v>654</v>
      </c>
      <c r="R937" s="436" t="s">
        <v>654</v>
      </c>
      <c r="S937" s="436" t="s">
        <v>654</v>
      </c>
      <c r="T937" s="436" t="s">
        <v>654</v>
      </c>
      <c r="U937" s="436" t="s">
        <v>654</v>
      </c>
      <c r="V937" s="436" t="s">
        <v>654</v>
      </c>
      <c r="W937" s="436"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12</v>
      </c>
      <c r="F938" s="324" t="b">
        <f t="shared" si="341"/>
        <v>1</v>
      </c>
      <c r="G938" s="275"/>
      <c r="H938" s="838"/>
      <c r="I938" s="839"/>
      <c r="J938" s="420" t="s">
        <v>655</v>
      </c>
      <c r="K938" s="437" t="str">
        <f t="shared" si="339"/>
        <v>-</v>
      </c>
      <c r="L938" s="434" t="s">
        <v>650</v>
      </c>
      <c r="M938" s="434" t="s">
        <v>650</v>
      </c>
      <c r="N938" s="434" t="s">
        <v>650</v>
      </c>
      <c r="O938" s="434" t="s">
        <v>650</v>
      </c>
      <c r="P938" s="434" t="s">
        <v>650</v>
      </c>
      <c r="Q938" s="434" t="s">
        <v>650</v>
      </c>
      <c r="R938" s="434" t="s">
        <v>650</v>
      </c>
      <c r="S938" s="434" t="s">
        <v>650</v>
      </c>
      <c r="T938" s="434" t="s">
        <v>650</v>
      </c>
      <c r="U938" s="434" t="s">
        <v>650</v>
      </c>
      <c r="V938" s="438" t="s">
        <v>650</v>
      </c>
      <c r="W938" s="438" t="s">
        <v>650</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330">
        <v>13</v>
      </c>
      <c r="F939" s="324" t="b">
        <f t="shared" si="341"/>
        <v>1</v>
      </c>
      <c r="G939" s="275"/>
      <c r="H939" s="430" t="s">
        <v>671</v>
      </c>
      <c r="I939" s="430"/>
      <c r="J939" s="412" t="s">
        <v>649</v>
      </c>
      <c r="K939" s="431" t="str">
        <f t="shared" si="339"/>
        <v>-</v>
      </c>
      <c r="L939" s="440">
        <v>-1</v>
      </c>
      <c r="M939" s="432" t="s">
        <v>650</v>
      </c>
      <c r="N939" s="432" t="s">
        <v>650</v>
      </c>
      <c r="O939" s="432" t="s">
        <v>650</v>
      </c>
      <c r="P939" s="432" t="s">
        <v>650</v>
      </c>
      <c r="Q939" s="432" t="s">
        <v>650</v>
      </c>
      <c r="R939" s="432" t="s">
        <v>650</v>
      </c>
      <c r="S939" s="432" t="s">
        <v>650</v>
      </c>
      <c r="T939" s="432" t="s">
        <v>650</v>
      </c>
      <c r="U939" s="432" t="s">
        <v>650</v>
      </c>
      <c r="V939" s="432" t="s">
        <v>650</v>
      </c>
      <c r="W939" s="432" t="s">
        <v>650</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42"/>
        <v>4</v>
      </c>
      <c r="D940" s="275"/>
      <c r="E940" s="433">
        <f>E939</f>
        <v>13</v>
      </c>
      <c r="F940" s="324" t="b">
        <f t="shared" si="341"/>
        <v>1</v>
      </c>
      <c r="G940" s="275"/>
      <c r="H940" s="834" t="s">
        <v>672</v>
      </c>
      <c r="I940" s="835"/>
      <c r="J940" s="434" t="s">
        <v>652</v>
      </c>
      <c r="K940" s="435" t="str">
        <f t="shared" si="339"/>
        <v>-</v>
      </c>
      <c r="L940" s="436" t="s">
        <v>650</v>
      </c>
      <c r="M940" s="436" t="s">
        <v>650</v>
      </c>
      <c r="N940" s="436" t="s">
        <v>650</v>
      </c>
      <c r="O940" s="436" t="s">
        <v>650</v>
      </c>
      <c r="P940" s="436" t="s">
        <v>650</v>
      </c>
      <c r="Q940" s="320">
        <f>INT(150/7)+2</f>
        <v>23</v>
      </c>
      <c r="R940" s="436" t="s">
        <v>650</v>
      </c>
      <c r="S940" s="320" t="b">
        <v>1</v>
      </c>
      <c r="T940" s="436" t="s">
        <v>650</v>
      </c>
      <c r="U940" s="436" t="s">
        <v>650</v>
      </c>
      <c r="V940" s="436" t="s">
        <v>650</v>
      </c>
      <c r="W940" s="436" t="s">
        <v>650</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42"/>
        <v>4</v>
      </c>
      <c r="D941" s="275"/>
      <c r="E941" s="433">
        <f>E940</f>
        <v>13</v>
      </c>
      <c r="F941" s="324" t="b">
        <f t="shared" si="341"/>
        <v>1</v>
      </c>
      <c r="G941" s="275"/>
      <c r="H941" s="836"/>
      <c r="I941" s="837"/>
      <c r="J941" s="434" t="s">
        <v>653</v>
      </c>
      <c r="K941" s="435" t="str">
        <f t="shared" si="339"/>
        <v>-</v>
      </c>
      <c r="L941" s="436" t="s">
        <v>654</v>
      </c>
      <c r="M941" s="436" t="s">
        <v>654</v>
      </c>
      <c r="N941" s="436" t="s">
        <v>654</v>
      </c>
      <c r="O941" s="436" t="s">
        <v>654</v>
      </c>
      <c r="P941" s="436" t="s">
        <v>654</v>
      </c>
      <c r="Q941" s="436" t="s">
        <v>654</v>
      </c>
      <c r="R941" s="436" t="s">
        <v>654</v>
      </c>
      <c r="S941" s="436" t="s">
        <v>654</v>
      </c>
      <c r="T941" s="436" t="s">
        <v>654</v>
      </c>
      <c r="U941" s="436" t="s">
        <v>654</v>
      </c>
      <c r="V941" s="436" t="s">
        <v>654</v>
      </c>
      <c r="W941" s="436"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13</v>
      </c>
      <c r="F942" s="324" t="b">
        <f t="shared" si="341"/>
        <v>1</v>
      </c>
      <c r="G942" s="275"/>
      <c r="H942" s="838"/>
      <c r="I942" s="839"/>
      <c r="J942" s="420" t="s">
        <v>655</v>
      </c>
      <c r="K942" s="437" t="str">
        <f t="shared" si="339"/>
        <v>-</v>
      </c>
      <c r="L942" s="434" t="s">
        <v>650</v>
      </c>
      <c r="M942" s="434" t="s">
        <v>650</v>
      </c>
      <c r="N942" s="434" t="s">
        <v>650</v>
      </c>
      <c r="O942" s="434" t="s">
        <v>650</v>
      </c>
      <c r="P942" s="434" t="s">
        <v>650</v>
      </c>
      <c r="Q942" s="434" t="s">
        <v>650</v>
      </c>
      <c r="R942" s="434" t="s">
        <v>650</v>
      </c>
      <c r="S942" s="434" t="s">
        <v>650</v>
      </c>
      <c r="T942" s="434" t="s">
        <v>650</v>
      </c>
      <c r="U942" s="434" t="s">
        <v>650</v>
      </c>
      <c r="V942" s="438" t="s">
        <v>650</v>
      </c>
      <c r="W942" s="438" t="s">
        <v>650</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330">
        <v>14</v>
      </c>
      <c r="F943" s="324" t="b">
        <f t="shared" si="341"/>
        <v>1</v>
      </c>
      <c r="G943" s="275"/>
      <c r="H943" s="430" t="s">
        <v>673</v>
      </c>
      <c r="I943" s="430"/>
      <c r="J943" s="412" t="s">
        <v>649</v>
      </c>
      <c r="K943" s="431" t="str">
        <f t="shared" si="339"/>
        <v>-</v>
      </c>
      <c r="L943" s="432" t="s">
        <v>650</v>
      </c>
      <c r="M943" s="432" t="s">
        <v>650</v>
      </c>
      <c r="N943" s="432" t="s">
        <v>650</v>
      </c>
      <c r="O943" s="432" t="s">
        <v>650</v>
      </c>
      <c r="P943" s="432" t="s">
        <v>650</v>
      </c>
      <c r="Q943" s="432" t="s">
        <v>650</v>
      </c>
      <c r="R943" s="432" t="s">
        <v>650</v>
      </c>
      <c r="S943" s="432" t="s">
        <v>650</v>
      </c>
      <c r="T943" s="432" t="s">
        <v>650</v>
      </c>
      <c r="U943" s="432" t="s">
        <v>650</v>
      </c>
      <c r="V943" s="432" t="s">
        <v>650</v>
      </c>
      <c r="W943" s="432" t="s">
        <v>650</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42"/>
        <v>4</v>
      </c>
      <c r="D944" s="275"/>
      <c r="E944" s="433">
        <f>E943</f>
        <v>14</v>
      </c>
      <c r="F944" s="324" t="b">
        <f t="shared" si="341"/>
        <v>1</v>
      </c>
      <c r="G944" s="275"/>
      <c r="H944" s="834" t="s">
        <v>674</v>
      </c>
      <c r="I944" s="835"/>
      <c r="J944" s="434" t="s">
        <v>652</v>
      </c>
      <c r="K944" s="435" t="str">
        <f t="shared" si="339"/>
        <v>-</v>
      </c>
      <c r="L944" s="436" t="s">
        <v>650</v>
      </c>
      <c r="M944" s="436" t="s">
        <v>650</v>
      </c>
      <c r="N944" s="436" t="s">
        <v>650</v>
      </c>
      <c r="O944" s="436" t="s">
        <v>650</v>
      </c>
      <c r="P944" s="436" t="s">
        <v>650</v>
      </c>
      <c r="Q944" s="320">
        <f>INT(150/7)+2</f>
        <v>23</v>
      </c>
      <c r="R944" s="436" t="s">
        <v>650</v>
      </c>
      <c r="S944" s="320" t="b">
        <v>1</v>
      </c>
      <c r="T944" s="436" t="s">
        <v>650</v>
      </c>
      <c r="U944" s="436" t="s">
        <v>650</v>
      </c>
      <c r="V944" s="436" t="s">
        <v>650</v>
      </c>
      <c r="W944" s="436" t="s">
        <v>650</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42"/>
        <v>4</v>
      </c>
      <c r="D945" s="275"/>
      <c r="E945" s="433">
        <f>E944</f>
        <v>14</v>
      </c>
      <c r="F945" s="324" t="b">
        <f t="shared" si="341"/>
        <v>1</v>
      </c>
      <c r="G945" s="275"/>
      <c r="H945" s="836"/>
      <c r="I945" s="837"/>
      <c r="J945" s="434" t="s">
        <v>653</v>
      </c>
      <c r="K945" s="435" t="str">
        <f t="shared" si="339"/>
        <v>-</v>
      </c>
      <c r="L945" s="436" t="s">
        <v>654</v>
      </c>
      <c r="M945" s="436" t="s">
        <v>654</v>
      </c>
      <c r="N945" s="436" t="s">
        <v>654</v>
      </c>
      <c r="O945" s="436" t="s">
        <v>654</v>
      </c>
      <c r="P945" s="436" t="s">
        <v>654</v>
      </c>
      <c r="Q945" s="436" t="s">
        <v>654</v>
      </c>
      <c r="R945" s="436" t="s">
        <v>654</v>
      </c>
      <c r="S945" s="436" t="s">
        <v>654</v>
      </c>
      <c r="T945" s="436" t="s">
        <v>654</v>
      </c>
      <c r="U945" s="436" t="s">
        <v>654</v>
      </c>
      <c r="V945" s="436" t="s">
        <v>654</v>
      </c>
      <c r="W945" s="436"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14</v>
      </c>
      <c r="F946" s="324" t="b">
        <f t="shared" si="341"/>
        <v>1</v>
      </c>
      <c r="G946" s="275"/>
      <c r="H946" s="838"/>
      <c r="I946" s="839"/>
      <c r="J946" s="420" t="s">
        <v>655</v>
      </c>
      <c r="K946" s="437" t="str">
        <f t="shared" si="339"/>
        <v>-</v>
      </c>
      <c r="L946" s="434" t="s">
        <v>650</v>
      </c>
      <c r="M946" s="434" t="s">
        <v>650</v>
      </c>
      <c r="N946" s="434" t="s">
        <v>650</v>
      </c>
      <c r="O946" s="434" t="s">
        <v>650</v>
      </c>
      <c r="P946" s="434" t="s">
        <v>650</v>
      </c>
      <c r="Q946" s="434" t="s">
        <v>650</v>
      </c>
      <c r="R946" s="434" t="s">
        <v>650</v>
      </c>
      <c r="S946" s="434" t="s">
        <v>650</v>
      </c>
      <c r="T946" s="434" t="s">
        <v>650</v>
      </c>
      <c r="U946" s="434" t="s">
        <v>650</v>
      </c>
      <c r="V946" s="438" t="s">
        <v>650</v>
      </c>
      <c r="W946" s="438" t="s">
        <v>650</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330">
        <v>15</v>
      </c>
      <c r="F947" s="324" t="b">
        <f t="shared" si="341"/>
        <v>1</v>
      </c>
      <c r="G947" s="275"/>
      <c r="H947" s="430" t="s">
        <v>675</v>
      </c>
      <c r="I947" s="430"/>
      <c r="J947" s="412" t="s">
        <v>649</v>
      </c>
      <c r="K947" s="431" t="str">
        <f t="shared" si="339"/>
        <v>-</v>
      </c>
      <c r="L947" s="432" t="s">
        <v>650</v>
      </c>
      <c r="M947" s="432" t="s">
        <v>650</v>
      </c>
      <c r="N947" s="432" t="s">
        <v>650</v>
      </c>
      <c r="O947" s="432" t="s">
        <v>650</v>
      </c>
      <c r="P947" s="432" t="s">
        <v>650</v>
      </c>
      <c r="Q947" s="432" t="s">
        <v>650</v>
      </c>
      <c r="R947" s="432" t="s">
        <v>650</v>
      </c>
      <c r="S947" s="432" t="s">
        <v>650</v>
      </c>
      <c r="T947" s="432" t="s">
        <v>650</v>
      </c>
      <c r="U947" s="432" t="s">
        <v>650</v>
      </c>
      <c r="V947" s="432" t="s">
        <v>650</v>
      </c>
      <c r="W947" s="432" t="s">
        <v>650</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42"/>
        <v>4</v>
      </c>
      <c r="D948" s="275"/>
      <c r="E948" s="433">
        <f>E947</f>
        <v>15</v>
      </c>
      <c r="F948" s="324" t="b">
        <f t="shared" si="341"/>
        <v>1</v>
      </c>
      <c r="G948" s="275"/>
      <c r="H948" s="834" t="s">
        <v>676</v>
      </c>
      <c r="I948" s="835"/>
      <c r="J948" s="434" t="s">
        <v>652</v>
      </c>
      <c r="K948" s="435" t="str">
        <f t="shared" si="339"/>
        <v>-</v>
      </c>
      <c r="L948" s="436" t="s">
        <v>650</v>
      </c>
      <c r="M948" s="436" t="s">
        <v>650</v>
      </c>
      <c r="N948" s="436" t="s">
        <v>650</v>
      </c>
      <c r="O948" s="436" t="s">
        <v>650</v>
      </c>
      <c r="P948" s="436" t="s">
        <v>650</v>
      </c>
      <c r="Q948" s="320">
        <f>INT(150/7)+2</f>
        <v>23</v>
      </c>
      <c r="R948" s="436" t="s">
        <v>650</v>
      </c>
      <c r="S948" s="320" t="b">
        <v>1</v>
      </c>
      <c r="T948" s="436" t="s">
        <v>650</v>
      </c>
      <c r="U948" s="436" t="s">
        <v>650</v>
      </c>
      <c r="V948" s="436" t="s">
        <v>650</v>
      </c>
      <c r="W948" s="436" t="s">
        <v>650</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15</v>
      </c>
      <c r="F949" s="324" t="b">
        <f t="shared" si="341"/>
        <v>1</v>
      </c>
      <c r="G949" s="275"/>
      <c r="H949" s="836"/>
      <c r="I949" s="837"/>
      <c r="J949" s="434" t="s">
        <v>653</v>
      </c>
      <c r="K949" s="435" t="str">
        <f t="shared" si="339"/>
        <v>-</v>
      </c>
      <c r="L949" s="436" t="s">
        <v>654</v>
      </c>
      <c r="M949" s="436" t="s">
        <v>654</v>
      </c>
      <c r="N949" s="436" t="s">
        <v>654</v>
      </c>
      <c r="O949" s="436" t="s">
        <v>654</v>
      </c>
      <c r="P949" s="436" t="s">
        <v>654</v>
      </c>
      <c r="Q949" s="436" t="s">
        <v>654</v>
      </c>
      <c r="R949" s="436" t="s">
        <v>654</v>
      </c>
      <c r="S949" s="436" t="s">
        <v>654</v>
      </c>
      <c r="T949" s="436" t="s">
        <v>654</v>
      </c>
      <c r="U949" s="436" t="s">
        <v>654</v>
      </c>
      <c r="V949" s="436" t="s">
        <v>654</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15</v>
      </c>
      <c r="F950" s="324" t="b">
        <f t="shared" si="341"/>
        <v>1</v>
      </c>
      <c r="G950" s="275"/>
      <c r="H950" s="838"/>
      <c r="I950" s="839"/>
      <c r="J950" s="420" t="s">
        <v>655</v>
      </c>
      <c r="K950" s="437" t="str">
        <f t="shared" si="339"/>
        <v>-</v>
      </c>
      <c r="L950" s="434" t="s">
        <v>650</v>
      </c>
      <c r="M950" s="434" t="s">
        <v>650</v>
      </c>
      <c r="N950" s="434" t="s">
        <v>650</v>
      </c>
      <c r="O950" s="434" t="s">
        <v>650</v>
      </c>
      <c r="P950" s="434" t="s">
        <v>650</v>
      </c>
      <c r="Q950" s="434" t="s">
        <v>650</v>
      </c>
      <c r="R950" s="434" t="s">
        <v>650</v>
      </c>
      <c r="S950" s="434" t="s">
        <v>650</v>
      </c>
      <c r="T950" s="434" t="s">
        <v>650</v>
      </c>
      <c r="U950" s="434" t="s">
        <v>650</v>
      </c>
      <c r="V950" s="438" t="s">
        <v>650</v>
      </c>
      <c r="W950" s="438" t="s">
        <v>650</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330">
        <v>16</v>
      </c>
      <c r="F951" s="324" t="b">
        <f t="shared" ref="F951:F982" si="343">COUNTIFS($L951:$W951,"-")&lt;&gt;COUNTA($L951:$W951)</f>
        <v>1</v>
      </c>
      <c r="G951" s="275"/>
      <c r="H951" s="430" t="s">
        <v>677</v>
      </c>
      <c r="I951" s="430"/>
      <c r="J951" s="412" t="s">
        <v>649</v>
      </c>
      <c r="K951" s="431" t="str">
        <f t="shared" si="339"/>
        <v>-</v>
      </c>
      <c r="L951" s="432" t="s">
        <v>650</v>
      </c>
      <c r="M951" s="432" t="s">
        <v>650</v>
      </c>
      <c r="N951" s="432" t="s">
        <v>650</v>
      </c>
      <c r="O951" s="432" t="s">
        <v>650</v>
      </c>
      <c r="P951" s="432" t="s">
        <v>650</v>
      </c>
      <c r="Q951" s="432" t="s">
        <v>650</v>
      </c>
      <c r="R951" s="432" t="s">
        <v>650</v>
      </c>
      <c r="S951" s="432" t="s">
        <v>650</v>
      </c>
      <c r="T951" s="432" t="s">
        <v>650</v>
      </c>
      <c r="U951" s="432" t="s">
        <v>650</v>
      </c>
      <c r="V951" s="432" t="s">
        <v>650</v>
      </c>
      <c r="W951" s="432" t="s">
        <v>650</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42"/>
        <v>4</v>
      </c>
      <c r="D952" s="275"/>
      <c r="E952" s="433">
        <f>E951</f>
        <v>16</v>
      </c>
      <c r="F952" s="324" t="b">
        <f t="shared" si="343"/>
        <v>1</v>
      </c>
      <c r="G952" s="275"/>
      <c r="H952" s="834"/>
      <c r="I952" s="835"/>
      <c r="J952" s="434" t="s">
        <v>652</v>
      </c>
      <c r="K952" s="435" t="str">
        <f t="shared" ref="K952:K994" si="344">IF(L952&lt;0,"-",IFERROR(DATE(2019,1,($L952)*7+1),"-"))</f>
        <v>-</v>
      </c>
      <c r="L952" s="436" t="s">
        <v>650</v>
      </c>
      <c r="M952" s="436" t="s">
        <v>650</v>
      </c>
      <c r="N952" s="436" t="s">
        <v>650</v>
      </c>
      <c r="O952" s="436" t="s">
        <v>650</v>
      </c>
      <c r="P952" s="436" t="s">
        <v>650</v>
      </c>
      <c r="Q952" s="436" t="s">
        <v>650</v>
      </c>
      <c r="R952" s="320">
        <v>0</v>
      </c>
      <c r="S952" s="320" t="b">
        <v>1</v>
      </c>
      <c r="T952" s="436" t="s">
        <v>650</v>
      </c>
      <c r="U952" s="436" t="s">
        <v>650</v>
      </c>
      <c r="V952" s="436" t="s">
        <v>650</v>
      </c>
      <c r="W952" s="436" t="s">
        <v>650</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42"/>
        <v>4</v>
      </c>
      <c r="D953" s="275"/>
      <c r="E953" s="433">
        <f>E952</f>
        <v>16</v>
      </c>
      <c r="F953" s="324" t="b">
        <f t="shared" si="343"/>
        <v>1</v>
      </c>
      <c r="G953" s="275"/>
      <c r="H953" s="836"/>
      <c r="I953" s="837"/>
      <c r="J953" s="434" t="s">
        <v>653</v>
      </c>
      <c r="K953" s="435" t="str">
        <f t="shared" si="344"/>
        <v>-</v>
      </c>
      <c r="L953" s="436" t="s">
        <v>654</v>
      </c>
      <c r="M953" s="436" t="s">
        <v>654</v>
      </c>
      <c r="N953" s="436" t="s">
        <v>654</v>
      </c>
      <c r="O953" s="436" t="s">
        <v>654</v>
      </c>
      <c r="P953" s="436" t="s">
        <v>654</v>
      </c>
      <c r="Q953" s="436" t="s">
        <v>654</v>
      </c>
      <c r="R953" s="436" t="s">
        <v>654</v>
      </c>
      <c r="S953" s="436" t="s">
        <v>654</v>
      </c>
      <c r="T953" s="436" t="s">
        <v>654</v>
      </c>
      <c r="U953" s="436" t="s">
        <v>654</v>
      </c>
      <c r="V953" s="436" t="s">
        <v>654</v>
      </c>
      <c r="W953" s="436"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2"/>
        <v>4</v>
      </c>
      <c r="D954" s="275"/>
      <c r="E954" s="433">
        <f>E953</f>
        <v>16</v>
      </c>
      <c r="F954" s="324" t="b">
        <f t="shared" si="343"/>
        <v>1</v>
      </c>
      <c r="G954" s="275"/>
      <c r="H954" s="838"/>
      <c r="I954" s="839"/>
      <c r="J954" s="420" t="s">
        <v>655</v>
      </c>
      <c r="K954" s="437" t="str">
        <f t="shared" si="344"/>
        <v>-</v>
      </c>
      <c r="L954" s="434" t="s">
        <v>650</v>
      </c>
      <c r="M954" s="434" t="s">
        <v>650</v>
      </c>
      <c r="N954" s="434" t="s">
        <v>650</v>
      </c>
      <c r="O954" s="434" t="s">
        <v>650</v>
      </c>
      <c r="P954" s="434" t="s">
        <v>650</v>
      </c>
      <c r="Q954" s="434" t="s">
        <v>650</v>
      </c>
      <c r="R954" s="434" t="s">
        <v>650</v>
      </c>
      <c r="S954" s="434" t="s">
        <v>650</v>
      </c>
      <c r="T954" s="434" t="s">
        <v>650</v>
      </c>
      <c r="U954" s="434" t="s">
        <v>650</v>
      </c>
      <c r="V954" s="438" t="s">
        <v>650</v>
      </c>
      <c r="W954" s="438" t="s">
        <v>650</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5">INT($C$875)+3</f>
        <v>4</v>
      </c>
      <c r="D955" s="275"/>
      <c r="E955" s="330">
        <v>17</v>
      </c>
      <c r="F955" s="324" t="b">
        <f t="shared" si="343"/>
        <v>1</v>
      </c>
      <c r="G955" s="275"/>
      <c r="H955" s="430" t="s">
        <v>678</v>
      </c>
      <c r="I955" s="430"/>
      <c r="J955" s="412" t="s">
        <v>649</v>
      </c>
      <c r="K955" s="431" t="str">
        <f t="shared" si="344"/>
        <v>-</v>
      </c>
      <c r="L955" s="432" t="s">
        <v>650</v>
      </c>
      <c r="M955" s="439">
        <v>42</v>
      </c>
      <c r="N955" s="432" t="s">
        <v>650</v>
      </c>
      <c r="O955" s="432" t="s">
        <v>650</v>
      </c>
      <c r="P955" s="432" t="s">
        <v>650</v>
      </c>
      <c r="Q955" s="432" t="s">
        <v>650</v>
      </c>
      <c r="R955" s="432" t="s">
        <v>650</v>
      </c>
      <c r="S955" s="432" t="s">
        <v>650</v>
      </c>
      <c r="T955" s="432" t="s">
        <v>650</v>
      </c>
      <c r="U955" s="432" t="s">
        <v>650</v>
      </c>
      <c r="V955" s="432" t="s">
        <v>650</v>
      </c>
      <c r="W955" s="432" t="s">
        <v>650</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5"/>
        <v>4</v>
      </c>
      <c r="D956" s="275"/>
      <c r="E956" s="433">
        <f>E955</f>
        <v>17</v>
      </c>
      <c r="F956" s="324" t="b">
        <f t="shared" si="343"/>
        <v>1</v>
      </c>
      <c r="G956" s="275"/>
      <c r="H956" s="834" t="s">
        <v>679</v>
      </c>
      <c r="I956" s="835"/>
      <c r="J956" s="434" t="s">
        <v>652</v>
      </c>
      <c r="K956" s="435" t="str">
        <f t="shared" si="344"/>
        <v>-</v>
      </c>
      <c r="L956" s="436" t="s">
        <v>650</v>
      </c>
      <c r="M956" s="436" t="s">
        <v>650</v>
      </c>
      <c r="N956" s="436" t="s">
        <v>650</v>
      </c>
      <c r="O956" s="436" t="s">
        <v>650</v>
      </c>
      <c r="P956" s="436" t="s">
        <v>650</v>
      </c>
      <c r="Q956" s="436" t="s">
        <v>650</v>
      </c>
      <c r="R956" s="320">
        <v>0</v>
      </c>
      <c r="S956" s="436" t="s">
        <v>650</v>
      </c>
      <c r="T956" s="436" t="s">
        <v>650</v>
      </c>
      <c r="U956" s="436" t="s">
        <v>650</v>
      </c>
      <c r="V956" s="436" t="s">
        <v>650</v>
      </c>
      <c r="W956" s="436" t="s">
        <v>650</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5"/>
        <v>4</v>
      </c>
      <c r="D957" s="275"/>
      <c r="E957" s="433">
        <f>E956</f>
        <v>17</v>
      </c>
      <c r="F957" s="324" t="b">
        <f t="shared" si="343"/>
        <v>1</v>
      </c>
      <c r="G957" s="275"/>
      <c r="H957" s="836"/>
      <c r="I957" s="837"/>
      <c r="J957" s="434" t="s">
        <v>653</v>
      </c>
      <c r="K957" s="435" t="str">
        <f t="shared" si="344"/>
        <v>-</v>
      </c>
      <c r="L957" s="436" t="s">
        <v>654</v>
      </c>
      <c r="M957" s="436" t="s">
        <v>654</v>
      </c>
      <c r="N957" s="436" t="s">
        <v>654</v>
      </c>
      <c r="O957" s="436" t="s">
        <v>654</v>
      </c>
      <c r="P957" s="436" t="s">
        <v>654</v>
      </c>
      <c r="Q957" s="436" t="s">
        <v>654</v>
      </c>
      <c r="R957" s="436" t="s">
        <v>654</v>
      </c>
      <c r="S957" s="436" t="s">
        <v>654</v>
      </c>
      <c r="T957" s="436" t="s">
        <v>654</v>
      </c>
      <c r="U957" s="436" t="s">
        <v>654</v>
      </c>
      <c r="V957" s="436" t="s">
        <v>654</v>
      </c>
      <c r="W957" s="436"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17</v>
      </c>
      <c r="F958" s="324" t="b">
        <f t="shared" si="343"/>
        <v>1</v>
      </c>
      <c r="G958" s="275"/>
      <c r="H958" s="838"/>
      <c r="I958" s="839"/>
      <c r="J958" s="420" t="s">
        <v>655</v>
      </c>
      <c r="K958" s="437" t="str">
        <f t="shared" si="344"/>
        <v>-</v>
      </c>
      <c r="L958" s="434" t="s">
        <v>650</v>
      </c>
      <c r="M958" s="434" t="s">
        <v>650</v>
      </c>
      <c r="N958" s="434" t="s">
        <v>650</v>
      </c>
      <c r="O958" s="434" t="s">
        <v>650</v>
      </c>
      <c r="P958" s="434" t="s">
        <v>650</v>
      </c>
      <c r="Q958" s="434" t="s">
        <v>650</v>
      </c>
      <c r="R958" s="434" t="s">
        <v>650</v>
      </c>
      <c r="S958" s="434" t="s">
        <v>650</v>
      </c>
      <c r="T958" s="434" t="s">
        <v>650</v>
      </c>
      <c r="U958" s="434" t="s">
        <v>650</v>
      </c>
      <c r="V958" s="438" t="s">
        <v>650</v>
      </c>
      <c r="W958" s="438" t="s">
        <v>650</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330">
        <v>18</v>
      </c>
      <c r="F959" s="324" t="b">
        <f t="shared" si="343"/>
        <v>1</v>
      </c>
      <c r="G959" s="275"/>
      <c r="H959" s="430" t="s">
        <v>680</v>
      </c>
      <c r="I959" s="430"/>
      <c r="J959" s="412" t="s">
        <v>649</v>
      </c>
      <c r="K959" s="431" t="str">
        <f t="shared" si="344"/>
        <v>-</v>
      </c>
      <c r="L959" s="432" t="s">
        <v>650</v>
      </c>
      <c r="M959" s="432" t="s">
        <v>650</v>
      </c>
      <c r="N959" s="432" t="s">
        <v>650</v>
      </c>
      <c r="O959" s="432" t="s">
        <v>650</v>
      </c>
      <c r="P959" s="432" t="s">
        <v>650</v>
      </c>
      <c r="Q959" s="432" t="s">
        <v>650</v>
      </c>
      <c r="R959" s="432" t="s">
        <v>650</v>
      </c>
      <c r="S959" s="432" t="s">
        <v>650</v>
      </c>
      <c r="T959" s="432" t="s">
        <v>650</v>
      </c>
      <c r="U959" s="432" t="s">
        <v>650</v>
      </c>
      <c r="V959" s="432" t="s">
        <v>650</v>
      </c>
      <c r="W959" s="432" t="s">
        <v>650</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5"/>
        <v>4</v>
      </c>
      <c r="D960" s="275"/>
      <c r="E960" s="433">
        <f>E959</f>
        <v>18</v>
      </c>
      <c r="F960" s="324" t="b">
        <f t="shared" si="343"/>
        <v>1</v>
      </c>
      <c r="G960" s="275"/>
      <c r="H960" s="834" t="s">
        <v>681</v>
      </c>
      <c r="I960" s="835"/>
      <c r="J960" s="434" t="s">
        <v>652</v>
      </c>
      <c r="K960" s="435" t="str">
        <f t="shared" si="344"/>
        <v>-</v>
      </c>
      <c r="L960" s="436" t="s">
        <v>650</v>
      </c>
      <c r="M960" s="436" t="s">
        <v>650</v>
      </c>
      <c r="N960" s="436" t="s">
        <v>650</v>
      </c>
      <c r="O960" s="320">
        <v>1</v>
      </c>
      <c r="P960" s="436" t="s">
        <v>650</v>
      </c>
      <c r="Q960" s="436" t="s">
        <v>650</v>
      </c>
      <c r="R960" s="436" t="s">
        <v>650</v>
      </c>
      <c r="S960" s="436" t="s">
        <v>650</v>
      </c>
      <c r="T960" s="436" t="s">
        <v>650</v>
      </c>
      <c r="U960" s="436" t="s">
        <v>650</v>
      </c>
      <c r="V960" s="436" t="s">
        <v>650</v>
      </c>
      <c r="W960" s="436" t="s">
        <v>650</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5"/>
        <v>4</v>
      </c>
      <c r="D961" s="275"/>
      <c r="E961" s="433">
        <f>E960</f>
        <v>18</v>
      </c>
      <c r="F961" s="324" t="b">
        <f t="shared" si="343"/>
        <v>1</v>
      </c>
      <c r="G961" s="275"/>
      <c r="H961" s="836"/>
      <c r="I961" s="837"/>
      <c r="J961" s="434" t="s">
        <v>653</v>
      </c>
      <c r="K961" s="435" t="str">
        <f t="shared" si="344"/>
        <v>-</v>
      </c>
      <c r="L961" s="436" t="s">
        <v>654</v>
      </c>
      <c r="M961" s="320">
        <v>38</v>
      </c>
      <c r="N961" s="436" t="s">
        <v>654</v>
      </c>
      <c r="O961" s="436" t="s">
        <v>654</v>
      </c>
      <c r="P961" s="436" t="s">
        <v>654</v>
      </c>
      <c r="Q961" s="436" t="s">
        <v>654</v>
      </c>
      <c r="R961" s="436" t="s">
        <v>654</v>
      </c>
      <c r="S961" s="436" t="s">
        <v>654</v>
      </c>
      <c r="T961" s="436" t="s">
        <v>654</v>
      </c>
      <c r="U961" s="436" t="s">
        <v>654</v>
      </c>
      <c r="V961" s="436" t="s">
        <v>654</v>
      </c>
      <c r="W961" s="436"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18</v>
      </c>
      <c r="F962" s="324" t="b">
        <f t="shared" si="343"/>
        <v>1</v>
      </c>
      <c r="G962" s="275"/>
      <c r="H962" s="838"/>
      <c r="I962" s="839"/>
      <c r="J962" s="420" t="s">
        <v>655</v>
      </c>
      <c r="K962" s="437" t="str">
        <f t="shared" si="344"/>
        <v>-</v>
      </c>
      <c r="L962" s="434" t="s">
        <v>650</v>
      </c>
      <c r="M962" s="434" t="s">
        <v>650</v>
      </c>
      <c r="N962" s="434" t="s">
        <v>650</v>
      </c>
      <c r="O962" s="434" t="s">
        <v>650</v>
      </c>
      <c r="P962" s="434" t="s">
        <v>650</v>
      </c>
      <c r="Q962" s="434" t="s">
        <v>650</v>
      </c>
      <c r="R962" s="434" t="s">
        <v>650</v>
      </c>
      <c r="S962" s="434" t="s">
        <v>650</v>
      </c>
      <c r="T962" s="434" t="s">
        <v>650</v>
      </c>
      <c r="U962" s="434" t="s">
        <v>650</v>
      </c>
      <c r="V962" s="438" t="s">
        <v>650</v>
      </c>
      <c r="W962" s="438" t="s">
        <v>650</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330">
        <v>19</v>
      </c>
      <c r="F963" s="324" t="b">
        <f t="shared" si="343"/>
        <v>1</v>
      </c>
      <c r="G963" s="275"/>
      <c r="H963" s="430" t="s">
        <v>682</v>
      </c>
      <c r="I963" s="430"/>
      <c r="J963" s="412" t="s">
        <v>649</v>
      </c>
      <c r="K963" s="431" t="str">
        <f t="shared" si="344"/>
        <v>-</v>
      </c>
      <c r="L963" s="432" t="s">
        <v>650</v>
      </c>
      <c r="M963" s="432" t="s">
        <v>650</v>
      </c>
      <c r="N963" s="432" t="s">
        <v>650</v>
      </c>
      <c r="O963" s="432" t="s">
        <v>650</v>
      </c>
      <c r="P963" s="432" t="s">
        <v>650</v>
      </c>
      <c r="Q963" s="432" t="s">
        <v>650</v>
      </c>
      <c r="R963" s="432" t="s">
        <v>650</v>
      </c>
      <c r="S963" s="432" t="s">
        <v>650</v>
      </c>
      <c r="T963" s="432" t="s">
        <v>650</v>
      </c>
      <c r="U963" s="432" t="s">
        <v>650</v>
      </c>
      <c r="V963" s="432" t="s">
        <v>650</v>
      </c>
      <c r="W963" s="432" t="s">
        <v>650</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5"/>
        <v>4</v>
      </c>
      <c r="D964" s="275"/>
      <c r="E964" s="433">
        <f>E963</f>
        <v>19</v>
      </c>
      <c r="F964" s="324" t="b">
        <f t="shared" si="343"/>
        <v>1</v>
      </c>
      <c r="G964" s="275"/>
      <c r="H964" s="834" t="s">
        <v>683</v>
      </c>
      <c r="I964" s="835"/>
      <c r="J964" s="434" t="s">
        <v>652</v>
      </c>
      <c r="K964" s="435">
        <f t="shared" si="344"/>
        <v>43543</v>
      </c>
      <c r="L964" s="320">
        <v>11</v>
      </c>
      <c r="M964" s="436" t="s">
        <v>650</v>
      </c>
      <c r="N964" s="436" t="s">
        <v>650</v>
      </c>
      <c r="O964" s="436" t="s">
        <v>650</v>
      </c>
      <c r="P964" s="436" t="s">
        <v>650</v>
      </c>
      <c r="Q964" s="436" t="s">
        <v>650</v>
      </c>
      <c r="R964" s="436" t="s">
        <v>650</v>
      </c>
      <c r="S964" s="436" t="s">
        <v>650</v>
      </c>
      <c r="T964" s="436" t="s">
        <v>650</v>
      </c>
      <c r="U964" s="436" t="s">
        <v>650</v>
      </c>
      <c r="V964" s="436" t="s">
        <v>650</v>
      </c>
      <c r="W964" s="436" t="s">
        <v>650</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5"/>
        <v>4</v>
      </c>
      <c r="D965" s="275"/>
      <c r="E965" s="433">
        <f>E964</f>
        <v>19</v>
      </c>
      <c r="F965" s="324" t="b">
        <f t="shared" si="343"/>
        <v>1</v>
      </c>
      <c r="G965" s="275"/>
      <c r="H965" s="836"/>
      <c r="I965" s="837"/>
      <c r="J965" s="434" t="s">
        <v>653</v>
      </c>
      <c r="K965" s="435" t="str">
        <f t="shared" si="344"/>
        <v>-</v>
      </c>
      <c r="L965" s="436" t="s">
        <v>654</v>
      </c>
      <c r="M965" s="436" t="s">
        <v>654</v>
      </c>
      <c r="N965" s="320">
        <v>20</v>
      </c>
      <c r="O965" s="320">
        <v>3</v>
      </c>
      <c r="P965" s="436" t="s">
        <v>654</v>
      </c>
      <c r="Q965" s="436" t="s">
        <v>654</v>
      </c>
      <c r="R965" s="436" t="s">
        <v>654</v>
      </c>
      <c r="S965" s="436" t="s">
        <v>654</v>
      </c>
      <c r="T965" s="436" t="s">
        <v>654</v>
      </c>
      <c r="U965" s="436" t="s">
        <v>654</v>
      </c>
      <c r="V965" s="436" t="s">
        <v>654</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19</v>
      </c>
      <c r="F966" s="324" t="b">
        <f t="shared" si="343"/>
        <v>1</v>
      </c>
      <c r="G966" s="275"/>
      <c r="H966" s="838"/>
      <c r="I966" s="839"/>
      <c r="J966" s="420" t="s">
        <v>655</v>
      </c>
      <c r="K966" s="437" t="str">
        <f t="shared" si="344"/>
        <v>-</v>
      </c>
      <c r="L966" s="434" t="s">
        <v>650</v>
      </c>
      <c r="M966" s="434" t="s">
        <v>650</v>
      </c>
      <c r="N966" s="434" t="s">
        <v>650</v>
      </c>
      <c r="O966" s="434" t="s">
        <v>650</v>
      </c>
      <c r="P966" s="434" t="s">
        <v>650</v>
      </c>
      <c r="Q966" s="434" t="s">
        <v>650</v>
      </c>
      <c r="R966" s="434" t="s">
        <v>650</v>
      </c>
      <c r="S966" s="434" t="s">
        <v>650</v>
      </c>
      <c r="T966" s="434" t="s">
        <v>650</v>
      </c>
      <c r="U966" s="434" t="s">
        <v>650</v>
      </c>
      <c r="V966" s="438" t="s">
        <v>650</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330">
        <v>20</v>
      </c>
      <c r="F967" s="324" t="b">
        <f t="shared" si="343"/>
        <v>1</v>
      </c>
      <c r="G967" s="275"/>
      <c r="H967" s="430" t="s">
        <v>684</v>
      </c>
      <c r="I967" s="430"/>
      <c r="J967" s="412" t="s">
        <v>649</v>
      </c>
      <c r="K967" s="431" t="str">
        <f t="shared" si="344"/>
        <v>-</v>
      </c>
      <c r="L967" s="432" t="s">
        <v>650</v>
      </c>
      <c r="M967" s="432" t="s">
        <v>650</v>
      </c>
      <c r="N967" s="432" t="s">
        <v>650</v>
      </c>
      <c r="O967" s="432" t="s">
        <v>650</v>
      </c>
      <c r="P967" s="432" t="s">
        <v>650</v>
      </c>
      <c r="Q967" s="432" t="s">
        <v>650</v>
      </c>
      <c r="R967" s="432" t="s">
        <v>650</v>
      </c>
      <c r="S967" s="432" t="s">
        <v>650</v>
      </c>
      <c r="T967" s="432" t="s">
        <v>650</v>
      </c>
      <c r="U967" s="432" t="s">
        <v>650</v>
      </c>
      <c r="V967" s="432" t="s">
        <v>650</v>
      </c>
      <c r="W967" s="432" t="s">
        <v>650</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5"/>
        <v>4</v>
      </c>
      <c r="D968" s="275"/>
      <c r="E968" s="433">
        <f>E967</f>
        <v>20</v>
      </c>
      <c r="F968" s="324" t="b">
        <f t="shared" si="343"/>
        <v>1</v>
      </c>
      <c r="G968" s="275"/>
      <c r="H968" s="834" t="s">
        <v>685</v>
      </c>
      <c r="I968" s="835"/>
      <c r="J968" s="434" t="s">
        <v>652</v>
      </c>
      <c r="K968" s="435">
        <f t="shared" si="344"/>
        <v>43718</v>
      </c>
      <c r="L968" s="320">
        <v>36</v>
      </c>
      <c r="M968" s="436" t="s">
        <v>650</v>
      </c>
      <c r="N968" s="436" t="s">
        <v>650</v>
      </c>
      <c r="O968" s="436" t="s">
        <v>650</v>
      </c>
      <c r="P968" s="436" t="s">
        <v>650</v>
      </c>
      <c r="Q968" s="436" t="s">
        <v>650</v>
      </c>
      <c r="R968" s="436" t="s">
        <v>650</v>
      </c>
      <c r="S968" s="436" t="s">
        <v>650</v>
      </c>
      <c r="T968" s="436" t="s">
        <v>650</v>
      </c>
      <c r="U968" s="436" t="s">
        <v>650</v>
      </c>
      <c r="V968" s="436" t="s">
        <v>650</v>
      </c>
      <c r="W968" s="436" t="s">
        <v>650</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5"/>
        <v>4</v>
      </c>
      <c r="D969" s="275"/>
      <c r="E969" s="433">
        <f>E968</f>
        <v>20</v>
      </c>
      <c r="F969" s="324" t="b">
        <f t="shared" si="343"/>
        <v>1</v>
      </c>
      <c r="G969" s="275"/>
      <c r="H969" s="836"/>
      <c r="I969" s="837"/>
      <c r="J969" s="434" t="s">
        <v>653</v>
      </c>
      <c r="K969" s="435" t="str">
        <f t="shared" si="344"/>
        <v>-</v>
      </c>
      <c r="L969" s="436" t="s">
        <v>654</v>
      </c>
      <c r="M969" s="436" t="s">
        <v>654</v>
      </c>
      <c r="N969" s="320">
        <v>20</v>
      </c>
      <c r="O969" s="320">
        <v>6</v>
      </c>
      <c r="P969" s="436" t="s">
        <v>654</v>
      </c>
      <c r="Q969" s="436" t="s">
        <v>654</v>
      </c>
      <c r="R969" s="436" t="s">
        <v>654</v>
      </c>
      <c r="S969" s="436" t="s">
        <v>654</v>
      </c>
      <c r="T969" s="436" t="s">
        <v>654</v>
      </c>
      <c r="U969" s="436" t="s">
        <v>654</v>
      </c>
      <c r="V969" s="436" t="s">
        <v>654</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20</v>
      </c>
      <c r="F970" s="324" t="b">
        <f t="shared" si="343"/>
        <v>1</v>
      </c>
      <c r="G970" s="275"/>
      <c r="H970" s="838"/>
      <c r="I970" s="839"/>
      <c r="J970" s="420" t="s">
        <v>655</v>
      </c>
      <c r="K970" s="437" t="str">
        <f t="shared" si="344"/>
        <v>-</v>
      </c>
      <c r="L970" s="434" t="s">
        <v>650</v>
      </c>
      <c r="M970" s="434" t="s">
        <v>650</v>
      </c>
      <c r="N970" s="434" t="s">
        <v>650</v>
      </c>
      <c r="O970" s="434" t="s">
        <v>650</v>
      </c>
      <c r="P970" s="434" t="s">
        <v>650</v>
      </c>
      <c r="Q970" s="434" t="s">
        <v>650</v>
      </c>
      <c r="R970" s="434" t="s">
        <v>650</v>
      </c>
      <c r="S970" s="434" t="s">
        <v>650</v>
      </c>
      <c r="T970" s="434" t="s">
        <v>650</v>
      </c>
      <c r="U970" s="434" t="s">
        <v>650</v>
      </c>
      <c r="V970" s="438" t="s">
        <v>650</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330">
        <v>21</v>
      </c>
      <c r="F971" s="324" t="b">
        <f t="shared" si="343"/>
        <v>1</v>
      </c>
      <c r="G971" s="275"/>
      <c r="H971" s="430" t="s">
        <v>686</v>
      </c>
      <c r="I971" s="430"/>
      <c r="J971" s="412" t="s">
        <v>649</v>
      </c>
      <c r="K971" s="431" t="str">
        <f t="shared" si="344"/>
        <v>-</v>
      </c>
      <c r="L971" s="432" t="s">
        <v>650</v>
      </c>
      <c r="M971" s="432" t="s">
        <v>650</v>
      </c>
      <c r="N971" s="432" t="s">
        <v>650</v>
      </c>
      <c r="O971" s="432" t="s">
        <v>650</v>
      </c>
      <c r="P971" s="432" t="s">
        <v>650</v>
      </c>
      <c r="Q971" s="432" t="s">
        <v>650</v>
      </c>
      <c r="R971" s="432" t="s">
        <v>650</v>
      </c>
      <c r="S971" s="432" t="s">
        <v>650</v>
      </c>
      <c r="T971" s="432" t="s">
        <v>650</v>
      </c>
      <c r="U971" s="432" t="s">
        <v>650</v>
      </c>
      <c r="V971" s="432" t="s">
        <v>650</v>
      </c>
      <c r="W971" s="432" t="s">
        <v>650</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5"/>
        <v>4</v>
      </c>
      <c r="D972" s="275"/>
      <c r="E972" s="433">
        <f>E971</f>
        <v>21</v>
      </c>
      <c r="F972" s="324" t="b">
        <f t="shared" si="343"/>
        <v>1</v>
      </c>
      <c r="G972" s="275"/>
      <c r="H972" s="834" t="s">
        <v>687</v>
      </c>
      <c r="I972" s="835"/>
      <c r="J972" s="434" t="s">
        <v>652</v>
      </c>
      <c r="K972" s="435">
        <f t="shared" si="344"/>
        <v>43760</v>
      </c>
      <c r="L972" s="320">
        <v>42</v>
      </c>
      <c r="M972" s="436" t="s">
        <v>650</v>
      </c>
      <c r="N972" s="436" t="s">
        <v>650</v>
      </c>
      <c r="O972" s="436" t="s">
        <v>650</v>
      </c>
      <c r="P972" s="436" t="s">
        <v>650</v>
      </c>
      <c r="Q972" s="436" t="s">
        <v>650</v>
      </c>
      <c r="R972" s="436" t="s">
        <v>650</v>
      </c>
      <c r="S972" s="436" t="s">
        <v>650</v>
      </c>
      <c r="T972" s="436" t="s">
        <v>650</v>
      </c>
      <c r="U972" s="436" t="s">
        <v>650</v>
      </c>
      <c r="V972" s="436" t="s">
        <v>650</v>
      </c>
      <c r="W972" s="436" t="s">
        <v>650</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21</v>
      </c>
      <c r="F973" s="324" t="b">
        <f t="shared" si="343"/>
        <v>1</v>
      </c>
      <c r="G973" s="275"/>
      <c r="H973" s="836"/>
      <c r="I973" s="837"/>
      <c r="J973" s="434" t="s">
        <v>653</v>
      </c>
      <c r="K973" s="435" t="str">
        <f t="shared" si="344"/>
        <v>-</v>
      </c>
      <c r="L973" s="436" t="s">
        <v>654</v>
      </c>
      <c r="M973" s="436" t="s">
        <v>654</v>
      </c>
      <c r="N973" s="320">
        <v>28</v>
      </c>
      <c r="O973" s="320">
        <v>3</v>
      </c>
      <c r="P973" s="436" t="s">
        <v>654</v>
      </c>
      <c r="Q973" s="436" t="s">
        <v>654</v>
      </c>
      <c r="R973" s="436" t="s">
        <v>654</v>
      </c>
      <c r="S973" s="436" t="s">
        <v>654</v>
      </c>
      <c r="T973" s="436" t="s">
        <v>654</v>
      </c>
      <c r="U973" s="436" t="s">
        <v>654</v>
      </c>
      <c r="V973" s="436" t="s">
        <v>654</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21</v>
      </c>
      <c r="F974" s="324" t="b">
        <f t="shared" si="343"/>
        <v>1</v>
      </c>
      <c r="G974" s="275"/>
      <c r="H974" s="838"/>
      <c r="I974" s="839"/>
      <c r="J974" s="420" t="s">
        <v>655</v>
      </c>
      <c r="K974" s="437" t="str">
        <f t="shared" si="344"/>
        <v>-</v>
      </c>
      <c r="L974" s="434" t="s">
        <v>650</v>
      </c>
      <c r="M974" s="434" t="s">
        <v>650</v>
      </c>
      <c r="N974" s="434" t="s">
        <v>650</v>
      </c>
      <c r="O974" s="434" t="s">
        <v>650</v>
      </c>
      <c r="P974" s="434" t="s">
        <v>650</v>
      </c>
      <c r="Q974" s="434" t="s">
        <v>650</v>
      </c>
      <c r="R974" s="434" t="s">
        <v>650</v>
      </c>
      <c r="S974" s="434" t="s">
        <v>650</v>
      </c>
      <c r="T974" s="434" t="s">
        <v>650</v>
      </c>
      <c r="U974" s="434" t="s">
        <v>650</v>
      </c>
      <c r="V974" s="438" t="s">
        <v>650</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330">
        <v>22</v>
      </c>
      <c r="F975" s="324" t="b">
        <f t="shared" si="343"/>
        <v>1</v>
      </c>
      <c r="G975" s="275"/>
      <c r="H975" s="430" t="s">
        <v>688</v>
      </c>
      <c r="I975" s="430"/>
      <c r="J975" s="412" t="s">
        <v>649</v>
      </c>
      <c r="K975" s="431" t="str">
        <f t="shared" si="344"/>
        <v>-</v>
      </c>
      <c r="L975" s="432" t="s">
        <v>650</v>
      </c>
      <c r="M975" s="432" t="s">
        <v>650</v>
      </c>
      <c r="N975" s="432" t="s">
        <v>650</v>
      </c>
      <c r="O975" s="432" t="s">
        <v>650</v>
      </c>
      <c r="P975" s="432" t="s">
        <v>650</v>
      </c>
      <c r="Q975" s="432" t="s">
        <v>650</v>
      </c>
      <c r="R975" s="432" t="s">
        <v>650</v>
      </c>
      <c r="S975" s="432" t="s">
        <v>650</v>
      </c>
      <c r="T975" s="432" t="s">
        <v>650</v>
      </c>
      <c r="U975" s="432" t="s">
        <v>650</v>
      </c>
      <c r="V975" s="432" t="s">
        <v>650</v>
      </c>
      <c r="W975" s="432" t="s">
        <v>650</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433">
        <f>E975</f>
        <v>22</v>
      </c>
      <c r="F976" s="324" t="b">
        <f t="shared" si="343"/>
        <v>1</v>
      </c>
      <c r="G976" s="275"/>
      <c r="H976" s="834" t="s">
        <v>689</v>
      </c>
      <c r="I976" s="835"/>
      <c r="J976" s="434" t="s">
        <v>652</v>
      </c>
      <c r="K976" s="435" t="str">
        <f t="shared" si="344"/>
        <v>-</v>
      </c>
      <c r="L976" s="436" t="s">
        <v>650</v>
      </c>
      <c r="M976" s="436" t="s">
        <v>650</v>
      </c>
      <c r="N976" s="320">
        <v>0</v>
      </c>
      <c r="O976" s="436" t="s">
        <v>650</v>
      </c>
      <c r="P976" s="436" t="s">
        <v>650</v>
      </c>
      <c r="Q976" s="436" t="s">
        <v>650</v>
      </c>
      <c r="R976" s="436" t="s">
        <v>650</v>
      </c>
      <c r="S976" s="436" t="s">
        <v>650</v>
      </c>
      <c r="T976" s="436" t="s">
        <v>650</v>
      </c>
      <c r="U976" s="436" t="s">
        <v>650</v>
      </c>
      <c r="V976" s="436" t="s">
        <v>650</v>
      </c>
      <c r="W976" s="436" t="s">
        <v>650</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22</v>
      </c>
      <c r="F977" s="324" t="b">
        <f t="shared" si="343"/>
        <v>1</v>
      </c>
      <c r="G977" s="275"/>
      <c r="H977" s="836"/>
      <c r="I977" s="837"/>
      <c r="J977" s="434" t="s">
        <v>653</v>
      </c>
      <c r="K977" s="435" t="str">
        <f t="shared" si="344"/>
        <v>-</v>
      </c>
      <c r="L977" s="436" t="s">
        <v>654</v>
      </c>
      <c r="M977" s="436" t="s">
        <v>654</v>
      </c>
      <c r="N977" s="436" t="s">
        <v>654</v>
      </c>
      <c r="O977" s="436" t="s">
        <v>654</v>
      </c>
      <c r="P977" s="436" t="s">
        <v>654</v>
      </c>
      <c r="Q977" s="436" t="s">
        <v>654</v>
      </c>
      <c r="R977" s="436" t="s">
        <v>654</v>
      </c>
      <c r="S977" s="436" t="s">
        <v>654</v>
      </c>
      <c r="T977" s="436" t="s">
        <v>654</v>
      </c>
      <c r="U977" s="436" t="s">
        <v>654</v>
      </c>
      <c r="V977" s="436" t="s">
        <v>654</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22</v>
      </c>
      <c r="F978" s="324" t="b">
        <f t="shared" si="343"/>
        <v>1</v>
      </c>
      <c r="G978" s="275"/>
      <c r="H978" s="838"/>
      <c r="I978" s="839"/>
      <c r="J978" s="420" t="s">
        <v>655</v>
      </c>
      <c r="K978" s="437" t="str">
        <f t="shared" si="344"/>
        <v>-</v>
      </c>
      <c r="L978" s="434" t="s">
        <v>650</v>
      </c>
      <c r="M978" s="434" t="s">
        <v>650</v>
      </c>
      <c r="N978" s="434" t="s">
        <v>650</v>
      </c>
      <c r="O978" s="434" t="s">
        <v>650</v>
      </c>
      <c r="P978" s="434" t="s">
        <v>650</v>
      </c>
      <c r="Q978" s="434" t="s">
        <v>650</v>
      </c>
      <c r="R978" s="434" t="s">
        <v>650</v>
      </c>
      <c r="S978" s="434" t="s">
        <v>650</v>
      </c>
      <c r="T978" s="434" t="s">
        <v>650</v>
      </c>
      <c r="U978" s="434" t="s">
        <v>650</v>
      </c>
      <c r="V978" s="438" t="s">
        <v>650</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330">
        <v>23</v>
      </c>
      <c r="F979" s="324" t="b">
        <f t="shared" si="343"/>
        <v>1</v>
      </c>
      <c r="G979" s="275"/>
      <c r="H979" s="430" t="s">
        <v>690</v>
      </c>
      <c r="I979" s="430"/>
      <c r="J979" s="412" t="s">
        <v>649</v>
      </c>
      <c r="K979" s="431" t="str">
        <f t="shared" si="344"/>
        <v>-</v>
      </c>
      <c r="L979" s="432" t="s">
        <v>650</v>
      </c>
      <c r="M979" s="432" t="s">
        <v>650</v>
      </c>
      <c r="N979" s="432" t="s">
        <v>650</v>
      </c>
      <c r="O979" s="432" t="s">
        <v>650</v>
      </c>
      <c r="P979" s="432" t="s">
        <v>650</v>
      </c>
      <c r="Q979" s="432" t="s">
        <v>650</v>
      </c>
      <c r="R979" s="432" t="s">
        <v>650</v>
      </c>
      <c r="S979" s="432" t="s">
        <v>650</v>
      </c>
      <c r="T979" s="432" t="s">
        <v>650</v>
      </c>
      <c r="U979" s="432" t="s">
        <v>650</v>
      </c>
      <c r="V979" s="432" t="s">
        <v>650</v>
      </c>
      <c r="W979" s="432" t="s">
        <v>650</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433">
        <f>E979</f>
        <v>23</v>
      </c>
      <c r="F980" s="324" t="b">
        <f t="shared" si="343"/>
        <v>1</v>
      </c>
      <c r="G980" s="275"/>
      <c r="H980" s="834" t="s">
        <v>691</v>
      </c>
      <c r="I980" s="835"/>
      <c r="J980" s="434" t="s">
        <v>652</v>
      </c>
      <c r="K980" s="435" t="str">
        <f t="shared" si="344"/>
        <v>-</v>
      </c>
      <c r="L980" s="436" t="s">
        <v>650</v>
      </c>
      <c r="M980" s="436" t="s">
        <v>650</v>
      </c>
      <c r="N980" s="320">
        <v>0</v>
      </c>
      <c r="O980" s="436" t="s">
        <v>650</v>
      </c>
      <c r="P980" s="436" t="s">
        <v>650</v>
      </c>
      <c r="Q980" s="436" t="s">
        <v>650</v>
      </c>
      <c r="R980" s="436" t="s">
        <v>650</v>
      </c>
      <c r="S980" s="436" t="s">
        <v>650</v>
      </c>
      <c r="T980" s="436" t="s">
        <v>650</v>
      </c>
      <c r="U980" s="436" t="s">
        <v>650</v>
      </c>
      <c r="V980" s="436" t="s">
        <v>650</v>
      </c>
      <c r="W980" s="436" t="s">
        <v>650</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23</v>
      </c>
      <c r="F981" s="324" t="b">
        <f t="shared" si="343"/>
        <v>1</v>
      </c>
      <c r="G981" s="275"/>
      <c r="H981" s="836"/>
      <c r="I981" s="837"/>
      <c r="J981" s="434" t="s">
        <v>653</v>
      </c>
      <c r="K981" s="435" t="str">
        <f t="shared" si="344"/>
        <v>-</v>
      </c>
      <c r="L981" s="436" t="s">
        <v>654</v>
      </c>
      <c r="M981" s="436" t="s">
        <v>654</v>
      </c>
      <c r="N981" s="436" t="s">
        <v>654</v>
      </c>
      <c r="O981" s="436" t="s">
        <v>654</v>
      </c>
      <c r="P981" s="436" t="s">
        <v>654</v>
      </c>
      <c r="Q981" s="436" t="s">
        <v>654</v>
      </c>
      <c r="R981" s="436" t="s">
        <v>654</v>
      </c>
      <c r="S981" s="436" t="s">
        <v>654</v>
      </c>
      <c r="T981" s="436" t="s">
        <v>654</v>
      </c>
      <c r="U981" s="436" t="s">
        <v>654</v>
      </c>
      <c r="V981" s="436" t="s">
        <v>654</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23</v>
      </c>
      <c r="F982" s="324" t="b">
        <f t="shared" si="343"/>
        <v>1</v>
      </c>
      <c r="G982" s="275"/>
      <c r="H982" s="838"/>
      <c r="I982" s="839"/>
      <c r="J982" s="420" t="s">
        <v>655</v>
      </c>
      <c r="K982" s="437" t="str">
        <f t="shared" si="344"/>
        <v>-</v>
      </c>
      <c r="L982" s="434" t="s">
        <v>650</v>
      </c>
      <c r="M982" s="434" t="s">
        <v>650</v>
      </c>
      <c r="N982" s="434" t="s">
        <v>650</v>
      </c>
      <c r="O982" s="434" t="s">
        <v>650</v>
      </c>
      <c r="P982" s="434" t="s">
        <v>650</v>
      </c>
      <c r="Q982" s="434" t="s">
        <v>650</v>
      </c>
      <c r="R982" s="434" t="s">
        <v>650</v>
      </c>
      <c r="S982" s="434" t="s">
        <v>650</v>
      </c>
      <c r="T982" s="434" t="s">
        <v>650</v>
      </c>
      <c r="U982" s="434" t="s">
        <v>650</v>
      </c>
      <c r="V982" s="438" t="s">
        <v>650</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330">
        <v>24</v>
      </c>
      <c r="F983" s="324" t="b">
        <f t="shared" ref="F983:F994" si="346">COUNTIFS($L983:$W983,"-")&lt;&gt;COUNTA($L983:$W983)</f>
        <v>1</v>
      </c>
      <c r="G983" s="275"/>
      <c r="H983" s="430" t="s">
        <v>692</v>
      </c>
      <c r="I983" s="430"/>
      <c r="J983" s="412" t="s">
        <v>649</v>
      </c>
      <c r="K983" s="431" t="str">
        <f t="shared" si="344"/>
        <v>-</v>
      </c>
      <c r="L983" s="432" t="s">
        <v>650</v>
      </c>
      <c r="M983" s="432" t="s">
        <v>650</v>
      </c>
      <c r="N983" s="432" t="s">
        <v>650</v>
      </c>
      <c r="O983" s="432" t="s">
        <v>650</v>
      </c>
      <c r="P983" s="432" t="s">
        <v>650</v>
      </c>
      <c r="Q983" s="432" t="s">
        <v>650</v>
      </c>
      <c r="R983" s="432" t="s">
        <v>650</v>
      </c>
      <c r="S983" s="432" t="s">
        <v>650</v>
      </c>
      <c r="T983" s="432" t="s">
        <v>650</v>
      </c>
      <c r="U983" s="432" t="s">
        <v>650</v>
      </c>
      <c r="V983" s="432" t="s">
        <v>650</v>
      </c>
      <c r="W983" s="432" t="s">
        <v>650</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5"/>
        <v>4</v>
      </c>
      <c r="D984" s="275"/>
      <c r="E984" s="433">
        <f>E983</f>
        <v>24</v>
      </c>
      <c r="F984" s="324" t="b">
        <f t="shared" si="346"/>
        <v>1</v>
      </c>
      <c r="G984" s="275"/>
      <c r="H984" s="834" t="s">
        <v>693</v>
      </c>
      <c r="I984" s="835"/>
      <c r="J984" s="434" t="s">
        <v>652</v>
      </c>
      <c r="K984" s="435" t="str">
        <f t="shared" si="344"/>
        <v>-</v>
      </c>
      <c r="L984" s="436" t="s">
        <v>650</v>
      </c>
      <c r="M984" s="436" t="s">
        <v>650</v>
      </c>
      <c r="N984" s="436" t="s">
        <v>650</v>
      </c>
      <c r="O984" s="436" t="s">
        <v>650</v>
      </c>
      <c r="P984" s="436" t="s">
        <v>650</v>
      </c>
      <c r="Q984" s="436" t="s">
        <v>650</v>
      </c>
      <c r="R984" s="436" t="s">
        <v>650</v>
      </c>
      <c r="S984" s="436" t="s">
        <v>650</v>
      </c>
      <c r="T984" s="436" t="s">
        <v>650</v>
      </c>
      <c r="U984" s="436" t="s">
        <v>650</v>
      </c>
      <c r="V984" s="436" t="s">
        <v>650</v>
      </c>
      <c r="W984" s="436" t="s">
        <v>650</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5"/>
        <v>4</v>
      </c>
      <c r="D985" s="275"/>
      <c r="E985" s="433">
        <f>E984</f>
        <v>24</v>
      </c>
      <c r="F985" s="324" t="b">
        <f t="shared" si="346"/>
        <v>1</v>
      </c>
      <c r="G985" s="275"/>
      <c r="H985" s="836"/>
      <c r="I985" s="837"/>
      <c r="J985" s="434" t="s">
        <v>653</v>
      </c>
      <c r="K985" s="435" t="str">
        <f t="shared" si="344"/>
        <v>-</v>
      </c>
      <c r="L985" s="436" t="s">
        <v>654</v>
      </c>
      <c r="M985" s="436" t="s">
        <v>654</v>
      </c>
      <c r="N985" s="436" t="s">
        <v>654</v>
      </c>
      <c r="O985" s="436" t="s">
        <v>654</v>
      </c>
      <c r="P985" s="436" t="s">
        <v>654</v>
      </c>
      <c r="Q985" s="436" t="s">
        <v>654</v>
      </c>
      <c r="R985" s="436" t="s">
        <v>654</v>
      </c>
      <c r="S985" s="436" t="s">
        <v>654</v>
      </c>
      <c r="T985" s="436" t="s">
        <v>654</v>
      </c>
      <c r="U985" s="436" t="s">
        <v>654</v>
      </c>
      <c r="V985" s="436" t="s">
        <v>654</v>
      </c>
      <c r="W985" s="436"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5"/>
        <v>4</v>
      </c>
      <c r="D986" s="275"/>
      <c r="E986" s="433">
        <f>E985</f>
        <v>24</v>
      </c>
      <c r="F986" s="324" t="b">
        <f t="shared" si="346"/>
        <v>1</v>
      </c>
      <c r="G986" s="275"/>
      <c r="H986" s="838"/>
      <c r="I986" s="839"/>
      <c r="J986" s="420" t="s">
        <v>655</v>
      </c>
      <c r="K986" s="437" t="str">
        <f t="shared" si="344"/>
        <v>-</v>
      </c>
      <c r="L986" s="434" t="s">
        <v>650</v>
      </c>
      <c r="M986" s="434" t="s">
        <v>650</v>
      </c>
      <c r="N986" s="434" t="s">
        <v>650</v>
      </c>
      <c r="O986" s="434" t="s">
        <v>650</v>
      </c>
      <c r="P986" s="434" t="s">
        <v>650</v>
      </c>
      <c r="Q986" s="434" t="s">
        <v>650</v>
      </c>
      <c r="R986" s="434" t="s">
        <v>650</v>
      </c>
      <c r="S986" s="434" t="s">
        <v>650</v>
      </c>
      <c r="T986" s="434" t="s">
        <v>650</v>
      </c>
      <c r="U986" s="434" t="s">
        <v>650</v>
      </c>
      <c r="V986" s="438" t="s">
        <v>650</v>
      </c>
      <c r="W986" s="438" t="s">
        <v>650</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7">INT($C$875)+3</f>
        <v>4</v>
      </c>
      <c r="D987" s="275"/>
      <c r="E987" s="330">
        <v>25</v>
      </c>
      <c r="F987" s="324" t="b">
        <f t="shared" si="346"/>
        <v>1</v>
      </c>
      <c r="G987" s="275"/>
      <c r="H987" s="430" t="s">
        <v>968</v>
      </c>
      <c r="I987" s="430"/>
      <c r="J987" s="412" t="s">
        <v>649</v>
      </c>
      <c r="K987" s="431" t="str">
        <f t="shared" si="344"/>
        <v>-</v>
      </c>
      <c r="L987" s="432" t="s">
        <v>650</v>
      </c>
      <c r="M987" s="432" t="s">
        <v>650</v>
      </c>
      <c r="N987" s="432" t="s">
        <v>650</v>
      </c>
      <c r="O987" s="432" t="s">
        <v>650</v>
      </c>
      <c r="P987" s="432" t="s">
        <v>650</v>
      </c>
      <c r="Q987" s="439">
        <v>21</v>
      </c>
      <c r="R987" s="432" t="s">
        <v>650</v>
      </c>
      <c r="S987" s="432" t="s">
        <v>650</v>
      </c>
      <c r="T987" s="432" t="s">
        <v>650</v>
      </c>
      <c r="U987" s="432" t="s">
        <v>650</v>
      </c>
      <c r="V987" s="432" t="s">
        <v>650</v>
      </c>
      <c r="W987" s="432" t="s">
        <v>650</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7"/>
        <v>4</v>
      </c>
      <c r="D988" s="275"/>
      <c r="E988" s="433">
        <f>E987</f>
        <v>25</v>
      </c>
      <c r="F988" s="324" t="b">
        <f t="shared" si="346"/>
        <v>1</v>
      </c>
      <c r="G988" s="275"/>
      <c r="H988" s="834" t="s">
        <v>969</v>
      </c>
      <c r="I988" s="835"/>
      <c r="J988" s="434" t="s">
        <v>652</v>
      </c>
      <c r="K988" s="435" t="str">
        <f t="shared" si="344"/>
        <v>-</v>
      </c>
      <c r="L988" s="436" t="s">
        <v>650</v>
      </c>
      <c r="M988" s="436" t="s">
        <v>650</v>
      </c>
      <c r="N988" s="436" t="s">
        <v>650</v>
      </c>
      <c r="O988" s="436" t="s">
        <v>650</v>
      </c>
      <c r="P988" s="436" t="s">
        <v>650</v>
      </c>
      <c r="Q988" s="436" t="s">
        <v>650</v>
      </c>
      <c r="R988" s="436" t="s">
        <v>650</v>
      </c>
      <c r="S988" s="320" t="b">
        <v>1</v>
      </c>
      <c r="T988" s="436" t="s">
        <v>650</v>
      </c>
      <c r="U988" s="436" t="s">
        <v>650</v>
      </c>
      <c r="V988" s="436" t="s">
        <v>650</v>
      </c>
      <c r="W988" s="436" t="s">
        <v>650</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25</v>
      </c>
      <c r="F989" s="324" t="b">
        <f t="shared" si="346"/>
        <v>1</v>
      </c>
      <c r="G989" s="275"/>
      <c r="H989" s="836"/>
      <c r="I989" s="837"/>
      <c r="J989" s="434" t="s">
        <v>653</v>
      </c>
      <c r="K989" s="435" t="str">
        <f t="shared" si="344"/>
        <v>-</v>
      </c>
      <c r="L989" s="436" t="s">
        <v>654</v>
      </c>
      <c r="M989" s="436" t="s">
        <v>654</v>
      </c>
      <c r="N989" s="436" t="s">
        <v>654</v>
      </c>
      <c r="O989" s="436" t="s">
        <v>654</v>
      </c>
      <c r="P989" s="320">
        <v>21</v>
      </c>
      <c r="Q989" s="436" t="s">
        <v>654</v>
      </c>
      <c r="R989" s="436" t="s">
        <v>654</v>
      </c>
      <c r="S989" s="436" t="s">
        <v>654</v>
      </c>
      <c r="T989" s="436" t="s">
        <v>654</v>
      </c>
      <c r="U989" s="436" t="s">
        <v>654</v>
      </c>
      <c r="V989" s="436" t="s">
        <v>654</v>
      </c>
      <c r="W989" s="436"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25</v>
      </c>
      <c r="F990" s="324" t="b">
        <f t="shared" si="346"/>
        <v>1</v>
      </c>
      <c r="G990" s="275"/>
      <c r="H990" s="838"/>
      <c r="I990" s="839"/>
      <c r="J990" s="420" t="s">
        <v>655</v>
      </c>
      <c r="K990" s="437" t="str">
        <f t="shared" si="344"/>
        <v>-</v>
      </c>
      <c r="L990" s="434" t="s">
        <v>650</v>
      </c>
      <c r="M990" s="434" t="s">
        <v>650</v>
      </c>
      <c r="N990" s="434" t="s">
        <v>650</v>
      </c>
      <c r="O990" s="434" t="s">
        <v>650</v>
      </c>
      <c r="P990" s="434" t="s">
        <v>650</v>
      </c>
      <c r="Q990" s="434" t="s">
        <v>650</v>
      </c>
      <c r="R990" s="434" t="s">
        <v>650</v>
      </c>
      <c r="S990" s="434" t="s">
        <v>650</v>
      </c>
      <c r="T990" s="434" t="s">
        <v>650</v>
      </c>
      <c r="U990" s="434" t="s">
        <v>650</v>
      </c>
      <c r="V990" s="438" t="s">
        <v>650</v>
      </c>
      <c r="W990" s="438" t="s">
        <v>650</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330">
        <v>26</v>
      </c>
      <c r="F991" s="324" t="b">
        <f t="shared" si="346"/>
        <v>1</v>
      </c>
      <c r="G991" s="275"/>
      <c r="H991" s="430" t="s">
        <v>694</v>
      </c>
      <c r="I991" s="430"/>
      <c r="J991" s="412" t="s">
        <v>649</v>
      </c>
      <c r="K991" s="431" t="str">
        <f t="shared" si="344"/>
        <v>-</v>
      </c>
      <c r="L991" s="440">
        <v>-1</v>
      </c>
      <c r="M991" s="432" t="s">
        <v>650</v>
      </c>
      <c r="N991" s="432" t="s">
        <v>650</v>
      </c>
      <c r="O991" s="432" t="s">
        <v>650</v>
      </c>
      <c r="P991" s="432" t="s">
        <v>650</v>
      </c>
      <c r="Q991" s="432" t="s">
        <v>650</v>
      </c>
      <c r="R991" s="432" t="s">
        <v>650</v>
      </c>
      <c r="S991" s="432" t="s">
        <v>650</v>
      </c>
      <c r="T991" s="432" t="s">
        <v>650</v>
      </c>
      <c r="U991" s="432" t="s">
        <v>650</v>
      </c>
      <c r="V991" s="439">
        <v>0.05</v>
      </c>
      <c r="W991" s="432" t="s">
        <v>650</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7"/>
        <v>4</v>
      </c>
      <c r="D992" s="275"/>
      <c r="E992" s="433">
        <f>E991</f>
        <v>26</v>
      </c>
      <c r="F992" s="324" t="b">
        <f t="shared" si="346"/>
        <v>1</v>
      </c>
      <c r="G992" s="275"/>
      <c r="H992" s="834" t="s">
        <v>695</v>
      </c>
      <c r="I992" s="835"/>
      <c r="J992" s="434" t="s">
        <v>652</v>
      </c>
      <c r="K992" s="435" t="str">
        <f t="shared" si="344"/>
        <v>-</v>
      </c>
      <c r="L992" s="436" t="s">
        <v>650</v>
      </c>
      <c r="M992" s="436" t="s">
        <v>650</v>
      </c>
      <c r="N992" s="436" t="s">
        <v>650</v>
      </c>
      <c r="O992" s="436" t="s">
        <v>650</v>
      </c>
      <c r="P992" s="436" t="s">
        <v>650</v>
      </c>
      <c r="Q992" s="436" t="s">
        <v>650</v>
      </c>
      <c r="R992" s="436" t="s">
        <v>650</v>
      </c>
      <c r="S992" s="436" t="s">
        <v>650</v>
      </c>
      <c r="T992" s="436" t="s">
        <v>650</v>
      </c>
      <c r="U992" s="436" t="s">
        <v>650</v>
      </c>
      <c r="V992" s="436" t="s">
        <v>650</v>
      </c>
      <c r="W992" s="436" t="s">
        <v>650</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7"/>
        <v>4</v>
      </c>
      <c r="D993" s="275"/>
      <c r="E993" s="433">
        <f>E992</f>
        <v>26</v>
      </c>
      <c r="F993" s="324" t="b">
        <f t="shared" si="346"/>
        <v>1</v>
      </c>
      <c r="G993" s="275"/>
      <c r="H993" s="836"/>
      <c r="I993" s="837"/>
      <c r="J993" s="434" t="s">
        <v>653</v>
      </c>
      <c r="K993" s="435" t="str">
        <f t="shared" si="344"/>
        <v>-</v>
      </c>
      <c r="L993" s="436" t="s">
        <v>654</v>
      </c>
      <c r="M993" s="436" t="s">
        <v>654</v>
      </c>
      <c r="N993" s="436" t="s">
        <v>654</v>
      </c>
      <c r="O993" s="436" t="s">
        <v>654</v>
      </c>
      <c r="P993" s="436" t="s">
        <v>654</v>
      </c>
      <c r="Q993" s="436" t="s">
        <v>654</v>
      </c>
      <c r="R993" s="436" t="s">
        <v>654</v>
      </c>
      <c r="S993" s="436" t="s">
        <v>654</v>
      </c>
      <c r="T993" s="436" t="s">
        <v>654</v>
      </c>
      <c r="U993" s="436" t="s">
        <v>654</v>
      </c>
      <c r="V993" s="436" t="s">
        <v>654</v>
      </c>
      <c r="W993" s="436" t="s">
        <v>654</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7"/>
        <v>4</v>
      </c>
      <c r="D994" s="275"/>
      <c r="E994" s="433">
        <f>E993</f>
        <v>26</v>
      </c>
      <c r="F994" s="324" t="b">
        <f t="shared" si="346"/>
        <v>1</v>
      </c>
      <c r="G994" s="275"/>
      <c r="H994" s="838"/>
      <c r="I994" s="839"/>
      <c r="J994" s="420" t="s">
        <v>655</v>
      </c>
      <c r="K994" s="437" t="str">
        <f t="shared" si="344"/>
        <v>-</v>
      </c>
      <c r="L994" s="442" t="s">
        <v>650</v>
      </c>
      <c r="M994" s="442" t="s">
        <v>650</v>
      </c>
      <c r="N994" s="442" t="s">
        <v>650</v>
      </c>
      <c r="O994" s="442" t="s">
        <v>650</v>
      </c>
      <c r="P994" s="442" t="s">
        <v>650</v>
      </c>
      <c r="Q994" s="442" t="s">
        <v>650</v>
      </c>
      <c r="R994" s="442" t="s">
        <v>650</v>
      </c>
      <c r="S994" s="442" t="s">
        <v>650</v>
      </c>
      <c r="T994" s="442" t="s">
        <v>650</v>
      </c>
      <c r="U994" s="442" t="s">
        <v>650</v>
      </c>
      <c r="V994" s="441">
        <v>-0.05</v>
      </c>
      <c r="W994" s="438" t="s">
        <v>650</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395</v>
      </c>
      <c r="AR995" s="262"/>
      <c r="AS995" s="250"/>
      <c r="AT995" s="250"/>
      <c r="AU995" s="250"/>
    </row>
    <row r="996" spans="1:47" ht="5.15" customHeight="1" outlineLevel="2" x14ac:dyDescent="0.35">
      <c r="A996" s="250"/>
      <c r="B996" s="259"/>
      <c r="C996" s="252">
        <f>INT($C$875)+2.005</f>
        <v>3.0049999999999999</v>
      </c>
      <c r="D996" s="275" t="s">
        <v>391</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0"/>
      <c r="F997" s="330"/>
      <c r="G997" s="275"/>
      <c r="H997" s="392" t="s">
        <v>696</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outlineLevel="2" x14ac:dyDescent="0.35">
      <c r="A998" s="250"/>
      <c r="B998" s="259"/>
      <c r="C998" s="252">
        <f>INT($C$875)+3</f>
        <v>4</v>
      </c>
      <c r="D998" s="275"/>
      <c r="E998" s="330"/>
      <c r="F998" s="330"/>
      <c r="G998" s="275"/>
      <c r="H998" s="280"/>
      <c r="I998" s="280"/>
      <c r="J998" s="302" t="s">
        <v>697</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0"/>
      <c r="F999" s="330"/>
      <c r="G999" s="275"/>
      <c r="H999" s="280"/>
      <c r="I999" s="280"/>
      <c r="J999" s="321">
        <v>0.3</v>
      </c>
      <c r="K999" s="321">
        <v>0.35</v>
      </c>
      <c r="L999" s="321">
        <v>0.45</v>
      </c>
      <c r="M999" s="402">
        <v>1</v>
      </c>
      <c r="N999" s="321">
        <v>0.55000000000000004</v>
      </c>
      <c r="O999" s="280" t="s">
        <v>698</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0"/>
      <c r="F1000" s="330"/>
      <c r="G1000" s="275"/>
      <c r="H1000" s="280" t="s">
        <v>699</v>
      </c>
      <c r="I1000" s="280"/>
      <c r="J1000" s="320">
        <v>0</v>
      </c>
      <c r="K1000" s="320">
        <v>0.5</v>
      </c>
      <c r="L1000" s="320">
        <v>1.25</v>
      </c>
      <c r="M1000" s="296">
        <f>FORECAST(M999,CHOOSE({1,2},L1000,N1000),CHOOSE({1,2},L999,N999))</f>
        <v>13.624999999999998</v>
      </c>
      <c r="N1000" s="320">
        <v>3.5</v>
      </c>
      <c r="O1000" s="280" t="s">
        <v>700</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395</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116</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3" t="s">
        <v>701</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702</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943</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1172</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935</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938</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703</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35">
      <c r="A35" s="250"/>
      <c r="B35" s="259"/>
      <c r="C35" s="444">
        <f>INT($C$29)+3</f>
        <v>4</v>
      </c>
      <c r="D35" s="260"/>
      <c r="E35" s="330"/>
      <c r="F35" s="330"/>
      <c r="G35" s="260"/>
      <c r="H35" s="274"/>
      <c r="I35" s="274"/>
      <c r="J35" s="455" t="s">
        <v>704</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35">
      <c r="A36" s="250"/>
      <c r="B36" s="259"/>
      <c r="C36" s="444">
        <f>INT($C$29)+2</f>
        <v>3</v>
      </c>
      <c r="D36" s="260"/>
      <c r="E36" s="330"/>
      <c r="F36" s="330"/>
      <c r="G36" s="260"/>
      <c r="H36" s="274"/>
      <c r="I36" s="274" t="s">
        <v>705</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703</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1</v>
      </c>
      <c r="BN37" s="456">
        <f>IFERROR(MATCH(BO$33,Sheep!$R$322:$R$329,1),0)</f>
        <v>1</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2</v>
      </c>
      <c r="DN37" s="456">
        <f>IFERROR(MATCH(DO$33,Sheep!$R$322:$R$329,1),0)</f>
        <v>2</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3</v>
      </c>
      <c r="FN37" s="456">
        <f>IFERROR(MATCH(FO$33,Sheep!$R$322:$R$329,1),0)</f>
        <v>3</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4</v>
      </c>
      <c r="HN37" s="456">
        <f>IFERROR(MATCH(HO$33,Sheep!$R$322:$R$329,1),0)</f>
        <v>4</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5</v>
      </c>
      <c r="JN37" s="456">
        <f>IFERROR(MATCH(JO$33,Sheep!$R$322:$R$329,1),0)</f>
        <v>5</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6</v>
      </c>
      <c r="LN37" s="456">
        <f>IFERROR(MATCH(LO$33,Sheep!$R$322:$R$329,1),0)</f>
        <v>6</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7</v>
      </c>
      <c r="NN37" s="456">
        <f>IFERROR(MATCH(NO$33,Sheep!$R$322:$R$329,1),0)</f>
        <v>7</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8</v>
      </c>
      <c r="PN37" s="456">
        <f>IFERROR(MATCH(PO$33,Sheep!$R$322:$R$329,1),0)</f>
        <v>8</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35">
      <c r="A38" s="250"/>
      <c r="B38" s="259"/>
      <c r="C38" s="444">
        <f>INT($C$29)+3</f>
        <v>4</v>
      </c>
      <c r="D38" s="260"/>
      <c r="E38" s="330"/>
      <c r="F38" s="330"/>
      <c r="G38" s="260"/>
      <c r="H38" s="274"/>
      <c r="I38" s="274"/>
      <c r="J38" s="455" t="s">
        <v>704</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43850</v>
      </c>
      <c r="BN38" s="493">
        <f>IFERROR(INDEX(Sheep!$R$322:$R$329,BN37,1),0)</f>
        <v>43850</v>
      </c>
      <c r="BO38" s="493">
        <f>IFERROR(INDEX(Sheep!$R$322:$R$329,BO37,1),0)</f>
        <v>43850</v>
      </c>
      <c r="BP38" s="493">
        <f>IFERROR(INDEX(Sheep!$R$322:$R$329,BP37,1),0)</f>
        <v>43850</v>
      </c>
      <c r="BQ38" s="493">
        <f>IFERROR(INDEX(Sheep!$R$322:$R$329,BQ37,1),0)</f>
        <v>43850</v>
      </c>
      <c r="BR38" s="493">
        <f>IFERROR(INDEX(Sheep!$R$322:$R$329,BR37,1),0)</f>
        <v>43850</v>
      </c>
      <c r="BS38" s="493">
        <f>IFERROR(INDEX(Sheep!$R$322:$R$329,BS37,1),0)</f>
        <v>43850</v>
      </c>
      <c r="BT38" s="493">
        <f>IFERROR(INDEX(Sheep!$R$322:$R$329,BT37,1),0)</f>
        <v>43850</v>
      </c>
      <c r="BU38" s="493">
        <f>IFERROR(INDEX(Sheep!$R$322:$R$329,BU37,1),0)</f>
        <v>43850</v>
      </c>
      <c r="BV38" s="493">
        <f>IFERROR(INDEX(Sheep!$R$322:$R$329,BV37,1),0)</f>
        <v>43850</v>
      </c>
      <c r="BW38" s="493">
        <f>IFERROR(INDEX(Sheep!$R$322:$R$329,BW37,1),0)</f>
        <v>43850</v>
      </c>
      <c r="BX38" s="493">
        <f>IFERROR(INDEX(Sheep!$R$322:$R$329,BX37,1),0)</f>
        <v>43850</v>
      </c>
      <c r="BY38" s="493">
        <f>IFERROR(INDEX(Sheep!$R$322:$R$329,BY37,1),0)</f>
        <v>43850</v>
      </c>
      <c r="BZ38" s="493">
        <f>IFERROR(INDEX(Sheep!$R$322:$R$329,BZ37,1),0)</f>
        <v>43850</v>
      </c>
      <c r="CA38" s="493">
        <f>IFERROR(INDEX(Sheep!$R$322:$R$329,CA37,1),0)</f>
        <v>43850</v>
      </c>
      <c r="CB38" s="493">
        <f>IFERROR(INDEX(Sheep!$R$322:$R$329,CB37,1),0)</f>
        <v>43850</v>
      </c>
      <c r="CC38" s="493">
        <f>IFERROR(INDEX(Sheep!$R$322:$R$329,CC37,1),0)</f>
        <v>43850</v>
      </c>
      <c r="CD38" s="493">
        <f>IFERROR(INDEX(Sheep!$R$322:$R$329,CD37,1),0)</f>
        <v>43850</v>
      </c>
      <c r="CE38" s="493">
        <f>IFERROR(INDEX(Sheep!$R$322:$R$329,CE37,1),0)</f>
        <v>43850</v>
      </c>
      <c r="CF38" s="493">
        <f>IFERROR(INDEX(Sheep!$R$322:$R$329,CF37,1),0)</f>
        <v>43850</v>
      </c>
      <c r="CG38" s="493">
        <f>IFERROR(INDEX(Sheep!$R$322:$R$329,CG37,1),0)</f>
        <v>43850</v>
      </c>
      <c r="CH38" s="493">
        <f>IFERROR(INDEX(Sheep!$R$322:$R$329,CH37,1),0)</f>
        <v>43850</v>
      </c>
      <c r="CI38" s="493">
        <f>IFERROR(INDEX(Sheep!$R$322:$R$329,CI37,1),0)</f>
        <v>43850</v>
      </c>
      <c r="CJ38" s="493">
        <f>IFERROR(INDEX(Sheep!$R$322:$R$329,CJ37,1),0)</f>
        <v>43850</v>
      </c>
      <c r="CK38" s="493">
        <f>IFERROR(INDEX(Sheep!$R$322:$R$329,CK37,1),0)</f>
        <v>43850</v>
      </c>
      <c r="CL38" s="493">
        <f>IFERROR(INDEX(Sheep!$R$322:$R$329,CL37,1),0)</f>
        <v>43850</v>
      </c>
      <c r="CM38" s="493">
        <f>IFERROR(INDEX(Sheep!$R$322:$R$329,CM37,1),0)</f>
        <v>43850</v>
      </c>
      <c r="CN38" s="493">
        <f>IFERROR(INDEX(Sheep!$R$322:$R$329,CN37,1),0)</f>
        <v>43850</v>
      </c>
      <c r="CO38" s="493">
        <f>IFERROR(INDEX(Sheep!$R$322:$R$329,CO37,1),0)</f>
        <v>43850</v>
      </c>
      <c r="CP38" s="493">
        <f>IFERROR(INDEX(Sheep!$R$322:$R$329,CP37,1),0)</f>
        <v>43850</v>
      </c>
      <c r="CQ38" s="493">
        <f>IFERROR(INDEX(Sheep!$R$322:$R$329,CQ37,1),0)</f>
        <v>43850</v>
      </c>
      <c r="CR38" s="493">
        <f>IFERROR(INDEX(Sheep!$R$322:$R$329,CR37,1),0)</f>
        <v>43850</v>
      </c>
      <c r="CS38" s="493">
        <f>IFERROR(INDEX(Sheep!$R$322:$R$329,CS37,1),0)</f>
        <v>43850</v>
      </c>
      <c r="CT38" s="493">
        <f>IFERROR(INDEX(Sheep!$R$322:$R$329,CT37,1),0)</f>
        <v>43850</v>
      </c>
      <c r="CU38" s="493">
        <f>IFERROR(INDEX(Sheep!$R$322:$R$329,CU37,1),0)</f>
        <v>43850</v>
      </c>
      <c r="CV38" s="493">
        <f>IFERROR(INDEX(Sheep!$R$322:$R$329,CV37,1),0)</f>
        <v>43850</v>
      </c>
      <c r="CW38" s="493">
        <f>IFERROR(INDEX(Sheep!$R$322:$R$329,CW37,1),0)</f>
        <v>43850</v>
      </c>
      <c r="CX38" s="493">
        <f>IFERROR(INDEX(Sheep!$R$322:$R$329,CX37,1),0)</f>
        <v>43850</v>
      </c>
      <c r="CY38" s="493">
        <f>IFERROR(INDEX(Sheep!$R$322:$R$329,CY37,1),0)</f>
        <v>43850</v>
      </c>
      <c r="CZ38" s="493">
        <f>IFERROR(INDEX(Sheep!$R$322:$R$329,CZ37,1),0)</f>
        <v>43850</v>
      </c>
      <c r="DA38" s="493">
        <f>IFERROR(INDEX(Sheep!$R$322:$R$329,DA37,1),0)</f>
        <v>43850</v>
      </c>
      <c r="DB38" s="493">
        <f>IFERROR(INDEX(Sheep!$R$322:$R$329,DB37,1),0)</f>
        <v>43850</v>
      </c>
      <c r="DC38" s="493">
        <f>IFERROR(INDEX(Sheep!$R$322:$R$329,DC37,1),0)</f>
        <v>43850</v>
      </c>
      <c r="DD38" s="493">
        <f>IFERROR(INDEX(Sheep!$R$322:$R$329,DD37,1),0)</f>
        <v>43850</v>
      </c>
      <c r="DE38" s="493">
        <f>IFERROR(INDEX(Sheep!$R$322:$R$329,DE37,1),0)</f>
        <v>43850</v>
      </c>
      <c r="DF38" s="493">
        <f>IFERROR(INDEX(Sheep!$R$322:$R$329,DF37,1),0)</f>
        <v>43850</v>
      </c>
      <c r="DG38" s="493">
        <f>IFERROR(INDEX(Sheep!$R$322:$R$329,DG37,1),0)</f>
        <v>43850</v>
      </c>
      <c r="DH38" s="493">
        <f>IFERROR(INDEX(Sheep!$R$322:$R$329,DH37,1),0)</f>
        <v>43850</v>
      </c>
      <c r="DI38" s="493">
        <f>IFERROR(INDEX(Sheep!$R$322:$R$329,DI37,1),0)</f>
        <v>43850</v>
      </c>
      <c r="DJ38" s="493">
        <f>IFERROR(INDEX(Sheep!$R$322:$R$329,DJ37,1),0)</f>
        <v>43850</v>
      </c>
      <c r="DK38" s="493">
        <f>IFERROR(INDEX(Sheep!$R$322:$R$329,DK37,1),0)</f>
        <v>43850</v>
      </c>
      <c r="DL38" s="493">
        <f>IFERROR(INDEX(Sheep!$R$322:$R$329,DL37,1),0)</f>
        <v>43850</v>
      </c>
      <c r="DM38" s="493">
        <f>IFERROR(INDEX(Sheep!$R$322:$R$329,DM37,1),0)</f>
        <v>44215</v>
      </c>
      <c r="DN38" s="493">
        <f>IFERROR(INDEX(Sheep!$R$322:$R$329,DN37,1),0)</f>
        <v>44215</v>
      </c>
      <c r="DO38" s="493">
        <f>IFERROR(INDEX(Sheep!$R$322:$R$329,DO37,1),0)</f>
        <v>44215</v>
      </c>
      <c r="DP38" s="493">
        <f>IFERROR(INDEX(Sheep!$R$322:$R$329,DP37,1),0)</f>
        <v>44215</v>
      </c>
      <c r="DQ38" s="493">
        <f>IFERROR(INDEX(Sheep!$R$322:$R$329,DQ37,1),0)</f>
        <v>44215</v>
      </c>
      <c r="DR38" s="493">
        <f>IFERROR(INDEX(Sheep!$R$322:$R$329,DR37,1),0)</f>
        <v>44215</v>
      </c>
      <c r="DS38" s="493">
        <f>IFERROR(INDEX(Sheep!$R$322:$R$329,DS37,1),0)</f>
        <v>44215</v>
      </c>
      <c r="DT38" s="493">
        <f>IFERROR(INDEX(Sheep!$R$322:$R$329,DT37,1),0)</f>
        <v>44215</v>
      </c>
      <c r="DU38" s="493">
        <f>IFERROR(INDEX(Sheep!$R$322:$R$329,DU37,1),0)</f>
        <v>44215</v>
      </c>
      <c r="DV38" s="493">
        <f>IFERROR(INDEX(Sheep!$R$322:$R$329,DV37,1),0)</f>
        <v>44215</v>
      </c>
      <c r="DW38" s="493">
        <f>IFERROR(INDEX(Sheep!$R$322:$R$329,DW37,1),0)</f>
        <v>44215</v>
      </c>
      <c r="DX38" s="493">
        <f>IFERROR(INDEX(Sheep!$R$322:$R$329,DX37,1),0)</f>
        <v>44215</v>
      </c>
      <c r="DY38" s="493">
        <f>IFERROR(INDEX(Sheep!$R$322:$R$329,DY37,1),0)</f>
        <v>44215</v>
      </c>
      <c r="DZ38" s="493">
        <f>IFERROR(INDEX(Sheep!$R$322:$R$329,DZ37,1),0)</f>
        <v>44215</v>
      </c>
      <c r="EA38" s="493">
        <f>IFERROR(INDEX(Sheep!$R$322:$R$329,EA37,1),0)</f>
        <v>44215</v>
      </c>
      <c r="EB38" s="493">
        <f>IFERROR(INDEX(Sheep!$R$322:$R$329,EB37,1),0)</f>
        <v>44215</v>
      </c>
      <c r="EC38" s="493">
        <f>IFERROR(INDEX(Sheep!$R$322:$R$329,EC37,1),0)</f>
        <v>44215</v>
      </c>
      <c r="ED38" s="493">
        <f>IFERROR(INDEX(Sheep!$R$322:$R$329,ED37,1),0)</f>
        <v>44215</v>
      </c>
      <c r="EE38" s="493">
        <f>IFERROR(INDEX(Sheep!$R$322:$R$329,EE37,1),0)</f>
        <v>44215</v>
      </c>
      <c r="EF38" s="493">
        <f>IFERROR(INDEX(Sheep!$R$322:$R$329,EF37,1),0)</f>
        <v>44215</v>
      </c>
      <c r="EG38" s="493">
        <f>IFERROR(INDEX(Sheep!$R$322:$R$329,EG37,1),0)</f>
        <v>44215</v>
      </c>
      <c r="EH38" s="493">
        <f>IFERROR(INDEX(Sheep!$R$322:$R$329,EH37,1),0)</f>
        <v>44215</v>
      </c>
      <c r="EI38" s="493">
        <f>IFERROR(INDEX(Sheep!$R$322:$R$329,EI37,1),0)</f>
        <v>44215</v>
      </c>
      <c r="EJ38" s="493">
        <f>IFERROR(INDEX(Sheep!$R$322:$R$329,EJ37,1),0)</f>
        <v>44215</v>
      </c>
      <c r="EK38" s="493">
        <f>IFERROR(INDEX(Sheep!$R$322:$R$329,EK37,1),0)</f>
        <v>44215</v>
      </c>
      <c r="EL38" s="493">
        <f>IFERROR(INDEX(Sheep!$R$322:$R$329,EL37,1),0)</f>
        <v>44215</v>
      </c>
      <c r="EM38" s="493">
        <f>IFERROR(INDEX(Sheep!$R$322:$R$329,EM37,1),0)</f>
        <v>44215</v>
      </c>
      <c r="EN38" s="493">
        <f>IFERROR(INDEX(Sheep!$R$322:$R$329,EN37,1),0)</f>
        <v>44215</v>
      </c>
      <c r="EO38" s="493">
        <f>IFERROR(INDEX(Sheep!$R$322:$R$329,EO37,1),0)</f>
        <v>44215</v>
      </c>
      <c r="EP38" s="493">
        <f>IFERROR(INDEX(Sheep!$R$322:$R$329,EP37,1),0)</f>
        <v>44215</v>
      </c>
      <c r="EQ38" s="493">
        <f>IFERROR(INDEX(Sheep!$R$322:$R$329,EQ37,1),0)</f>
        <v>44215</v>
      </c>
      <c r="ER38" s="493">
        <f>IFERROR(INDEX(Sheep!$R$322:$R$329,ER37,1),0)</f>
        <v>44215</v>
      </c>
      <c r="ES38" s="493">
        <f>IFERROR(INDEX(Sheep!$R$322:$R$329,ES37,1),0)</f>
        <v>44215</v>
      </c>
      <c r="ET38" s="493">
        <f>IFERROR(INDEX(Sheep!$R$322:$R$329,ET37,1),0)</f>
        <v>44215</v>
      </c>
      <c r="EU38" s="493">
        <f>IFERROR(INDEX(Sheep!$R$322:$R$329,EU37,1),0)</f>
        <v>44215</v>
      </c>
      <c r="EV38" s="493">
        <f>IFERROR(INDEX(Sheep!$R$322:$R$329,EV37,1),0)</f>
        <v>44215</v>
      </c>
      <c r="EW38" s="493">
        <f>IFERROR(INDEX(Sheep!$R$322:$R$329,EW37,1),0)</f>
        <v>44215</v>
      </c>
      <c r="EX38" s="493">
        <f>IFERROR(INDEX(Sheep!$R$322:$R$329,EX37,1),0)</f>
        <v>44215</v>
      </c>
      <c r="EY38" s="493">
        <f>IFERROR(INDEX(Sheep!$R$322:$R$329,EY37,1),0)</f>
        <v>44215</v>
      </c>
      <c r="EZ38" s="493">
        <f>IFERROR(INDEX(Sheep!$R$322:$R$329,EZ37,1),0)</f>
        <v>44215</v>
      </c>
      <c r="FA38" s="493">
        <f>IFERROR(INDEX(Sheep!$R$322:$R$329,FA37,1),0)</f>
        <v>44215</v>
      </c>
      <c r="FB38" s="493">
        <f>IFERROR(INDEX(Sheep!$R$322:$R$329,FB37,1),0)</f>
        <v>44215</v>
      </c>
      <c r="FC38" s="493">
        <f>IFERROR(INDEX(Sheep!$R$322:$R$329,FC37,1),0)</f>
        <v>44215</v>
      </c>
      <c r="FD38" s="493">
        <f>IFERROR(INDEX(Sheep!$R$322:$R$329,FD37,1),0)</f>
        <v>44215</v>
      </c>
      <c r="FE38" s="493">
        <f>IFERROR(INDEX(Sheep!$R$322:$R$329,FE37,1),0)</f>
        <v>44215</v>
      </c>
      <c r="FF38" s="493">
        <f>IFERROR(INDEX(Sheep!$R$322:$R$329,FF37,1),0)</f>
        <v>44215</v>
      </c>
      <c r="FG38" s="493">
        <f>IFERROR(INDEX(Sheep!$R$322:$R$329,FG37,1),0)</f>
        <v>44215</v>
      </c>
      <c r="FH38" s="493">
        <f>IFERROR(INDEX(Sheep!$R$322:$R$329,FH37,1),0)</f>
        <v>44215</v>
      </c>
      <c r="FI38" s="493">
        <f>IFERROR(INDEX(Sheep!$R$322:$R$329,FI37,1),0)</f>
        <v>44215</v>
      </c>
      <c r="FJ38" s="493">
        <f>IFERROR(INDEX(Sheep!$R$322:$R$329,FJ37,1),0)</f>
        <v>44215</v>
      </c>
      <c r="FK38" s="493">
        <f>IFERROR(INDEX(Sheep!$R$322:$R$329,FK37,1),0)</f>
        <v>44215</v>
      </c>
      <c r="FL38" s="493">
        <f>IFERROR(INDEX(Sheep!$R$322:$R$329,FL37,1),0)</f>
        <v>44215</v>
      </c>
      <c r="FM38" s="493">
        <f>IFERROR(INDEX(Sheep!$R$322:$R$329,FM37,1),0)</f>
        <v>44580</v>
      </c>
      <c r="FN38" s="493">
        <f>IFERROR(INDEX(Sheep!$R$322:$R$329,FN37,1),0)</f>
        <v>44580</v>
      </c>
      <c r="FO38" s="493">
        <f>IFERROR(INDEX(Sheep!$R$322:$R$329,FO37,1),0)</f>
        <v>44580</v>
      </c>
      <c r="FP38" s="493">
        <f>IFERROR(INDEX(Sheep!$R$322:$R$329,FP37,1),0)</f>
        <v>44580</v>
      </c>
      <c r="FQ38" s="493">
        <f>IFERROR(INDEX(Sheep!$R$322:$R$329,FQ37,1),0)</f>
        <v>44580</v>
      </c>
      <c r="FR38" s="493">
        <f>IFERROR(INDEX(Sheep!$R$322:$R$329,FR37,1),0)</f>
        <v>44580</v>
      </c>
      <c r="FS38" s="493">
        <f>IFERROR(INDEX(Sheep!$R$322:$R$329,FS37,1),0)</f>
        <v>44580</v>
      </c>
      <c r="FT38" s="493">
        <f>IFERROR(INDEX(Sheep!$R$322:$R$329,FT37,1),0)</f>
        <v>44580</v>
      </c>
      <c r="FU38" s="493">
        <f>IFERROR(INDEX(Sheep!$R$322:$R$329,FU37,1),0)</f>
        <v>44580</v>
      </c>
      <c r="FV38" s="493">
        <f>IFERROR(INDEX(Sheep!$R$322:$R$329,FV37,1),0)</f>
        <v>44580</v>
      </c>
      <c r="FW38" s="493">
        <f>IFERROR(INDEX(Sheep!$R$322:$R$329,FW37,1),0)</f>
        <v>44580</v>
      </c>
      <c r="FX38" s="493">
        <f>IFERROR(INDEX(Sheep!$R$322:$R$329,FX37,1),0)</f>
        <v>44580</v>
      </c>
      <c r="FY38" s="493">
        <f>IFERROR(INDEX(Sheep!$R$322:$R$329,FY37,1),0)</f>
        <v>44580</v>
      </c>
      <c r="FZ38" s="493">
        <f>IFERROR(INDEX(Sheep!$R$322:$R$329,FZ37,1),0)</f>
        <v>44580</v>
      </c>
      <c r="GA38" s="493">
        <f>IFERROR(INDEX(Sheep!$R$322:$R$329,GA37,1),0)</f>
        <v>44580</v>
      </c>
      <c r="GB38" s="493">
        <f>IFERROR(INDEX(Sheep!$R$322:$R$329,GB37,1),0)</f>
        <v>44580</v>
      </c>
      <c r="GC38" s="493">
        <f>IFERROR(INDEX(Sheep!$R$322:$R$329,GC37,1),0)</f>
        <v>44580</v>
      </c>
      <c r="GD38" s="493">
        <f>IFERROR(INDEX(Sheep!$R$322:$R$329,GD37,1),0)</f>
        <v>44580</v>
      </c>
      <c r="GE38" s="493">
        <f>IFERROR(INDEX(Sheep!$R$322:$R$329,GE37,1),0)</f>
        <v>44580</v>
      </c>
      <c r="GF38" s="493">
        <f>IFERROR(INDEX(Sheep!$R$322:$R$329,GF37,1),0)</f>
        <v>44580</v>
      </c>
      <c r="GG38" s="493">
        <f>IFERROR(INDEX(Sheep!$R$322:$R$329,GG37,1),0)</f>
        <v>44580</v>
      </c>
      <c r="GH38" s="493">
        <f>IFERROR(INDEX(Sheep!$R$322:$R$329,GH37,1),0)</f>
        <v>44580</v>
      </c>
      <c r="GI38" s="493">
        <f>IFERROR(INDEX(Sheep!$R$322:$R$329,GI37,1),0)</f>
        <v>44580</v>
      </c>
      <c r="GJ38" s="493">
        <f>IFERROR(INDEX(Sheep!$R$322:$R$329,GJ37,1),0)</f>
        <v>44580</v>
      </c>
      <c r="GK38" s="493">
        <f>IFERROR(INDEX(Sheep!$R$322:$R$329,GK37,1),0)</f>
        <v>44580</v>
      </c>
      <c r="GL38" s="493">
        <f>IFERROR(INDEX(Sheep!$R$322:$R$329,GL37,1),0)</f>
        <v>44580</v>
      </c>
      <c r="GM38" s="493">
        <f>IFERROR(INDEX(Sheep!$R$322:$R$329,GM37,1),0)</f>
        <v>44580</v>
      </c>
      <c r="GN38" s="493">
        <f>IFERROR(INDEX(Sheep!$R$322:$R$329,GN37,1),0)</f>
        <v>44580</v>
      </c>
      <c r="GO38" s="493">
        <f>IFERROR(INDEX(Sheep!$R$322:$R$329,GO37,1),0)</f>
        <v>44580</v>
      </c>
      <c r="GP38" s="493">
        <f>IFERROR(INDEX(Sheep!$R$322:$R$329,GP37,1),0)</f>
        <v>44580</v>
      </c>
      <c r="GQ38" s="493">
        <f>IFERROR(INDEX(Sheep!$R$322:$R$329,GQ37,1),0)</f>
        <v>44580</v>
      </c>
      <c r="GR38" s="493">
        <f>IFERROR(INDEX(Sheep!$R$322:$R$329,GR37,1),0)</f>
        <v>44580</v>
      </c>
      <c r="GS38" s="493">
        <f>IFERROR(INDEX(Sheep!$R$322:$R$329,GS37,1),0)</f>
        <v>44580</v>
      </c>
      <c r="GT38" s="493">
        <f>IFERROR(INDEX(Sheep!$R$322:$R$329,GT37,1),0)</f>
        <v>44580</v>
      </c>
      <c r="GU38" s="493">
        <f>IFERROR(INDEX(Sheep!$R$322:$R$329,GU37,1),0)</f>
        <v>44580</v>
      </c>
      <c r="GV38" s="493">
        <f>IFERROR(INDEX(Sheep!$R$322:$R$329,GV37,1),0)</f>
        <v>44580</v>
      </c>
      <c r="GW38" s="493">
        <f>IFERROR(INDEX(Sheep!$R$322:$R$329,GW37,1),0)</f>
        <v>44580</v>
      </c>
      <c r="GX38" s="493">
        <f>IFERROR(INDEX(Sheep!$R$322:$R$329,GX37,1),0)</f>
        <v>44580</v>
      </c>
      <c r="GY38" s="493">
        <f>IFERROR(INDEX(Sheep!$R$322:$R$329,GY37,1),0)</f>
        <v>44580</v>
      </c>
      <c r="GZ38" s="493">
        <f>IFERROR(INDEX(Sheep!$R$322:$R$329,GZ37,1),0)</f>
        <v>44580</v>
      </c>
      <c r="HA38" s="493">
        <f>IFERROR(INDEX(Sheep!$R$322:$R$329,HA37,1),0)</f>
        <v>44580</v>
      </c>
      <c r="HB38" s="493">
        <f>IFERROR(INDEX(Sheep!$R$322:$R$329,HB37,1),0)</f>
        <v>44580</v>
      </c>
      <c r="HC38" s="493">
        <f>IFERROR(INDEX(Sheep!$R$322:$R$329,HC37,1),0)</f>
        <v>44580</v>
      </c>
      <c r="HD38" s="493">
        <f>IFERROR(INDEX(Sheep!$R$322:$R$329,HD37,1),0)</f>
        <v>44580</v>
      </c>
      <c r="HE38" s="493">
        <f>IFERROR(INDEX(Sheep!$R$322:$R$329,HE37,1),0)</f>
        <v>44580</v>
      </c>
      <c r="HF38" s="493">
        <f>IFERROR(INDEX(Sheep!$R$322:$R$329,HF37,1),0)</f>
        <v>44580</v>
      </c>
      <c r="HG38" s="493">
        <f>IFERROR(INDEX(Sheep!$R$322:$R$329,HG37,1),0)</f>
        <v>44580</v>
      </c>
      <c r="HH38" s="493">
        <f>IFERROR(INDEX(Sheep!$R$322:$R$329,HH37,1),0)</f>
        <v>44580</v>
      </c>
      <c r="HI38" s="493">
        <f>IFERROR(INDEX(Sheep!$R$322:$R$329,HI37,1),0)</f>
        <v>44580</v>
      </c>
      <c r="HJ38" s="493">
        <f>IFERROR(INDEX(Sheep!$R$322:$R$329,HJ37,1),0)</f>
        <v>44580</v>
      </c>
      <c r="HK38" s="493">
        <f>IFERROR(INDEX(Sheep!$R$322:$R$329,HK37,1),0)</f>
        <v>44580</v>
      </c>
      <c r="HL38" s="493">
        <f>IFERROR(INDEX(Sheep!$R$322:$R$329,HL37,1),0)</f>
        <v>44580</v>
      </c>
      <c r="HM38" s="493">
        <f>IFERROR(INDEX(Sheep!$R$322:$R$329,HM37,1),0)</f>
        <v>44945</v>
      </c>
      <c r="HN38" s="493">
        <f>IFERROR(INDEX(Sheep!$R$322:$R$329,HN37,1),0)</f>
        <v>44945</v>
      </c>
      <c r="HO38" s="493">
        <f>IFERROR(INDEX(Sheep!$R$322:$R$329,HO37,1),0)</f>
        <v>44945</v>
      </c>
      <c r="HP38" s="493">
        <f>IFERROR(INDEX(Sheep!$R$322:$R$329,HP37,1),0)</f>
        <v>44945</v>
      </c>
      <c r="HQ38" s="493">
        <f>IFERROR(INDEX(Sheep!$R$322:$R$329,HQ37,1),0)</f>
        <v>44945</v>
      </c>
      <c r="HR38" s="493">
        <f>IFERROR(INDEX(Sheep!$R$322:$R$329,HR37,1),0)</f>
        <v>44945</v>
      </c>
      <c r="HS38" s="493">
        <f>IFERROR(INDEX(Sheep!$R$322:$R$329,HS37,1),0)</f>
        <v>44945</v>
      </c>
      <c r="HT38" s="493">
        <f>IFERROR(INDEX(Sheep!$R$322:$R$329,HT37,1),0)</f>
        <v>44945</v>
      </c>
      <c r="HU38" s="493">
        <f>IFERROR(INDEX(Sheep!$R$322:$R$329,HU37,1),0)</f>
        <v>44945</v>
      </c>
      <c r="HV38" s="493">
        <f>IFERROR(INDEX(Sheep!$R$322:$R$329,HV37,1),0)</f>
        <v>44945</v>
      </c>
      <c r="HW38" s="493">
        <f>IFERROR(INDEX(Sheep!$R$322:$R$329,HW37,1),0)</f>
        <v>44945</v>
      </c>
      <c r="HX38" s="493">
        <f>IFERROR(INDEX(Sheep!$R$322:$R$329,HX37,1),0)</f>
        <v>44945</v>
      </c>
      <c r="HY38" s="493">
        <f>IFERROR(INDEX(Sheep!$R$322:$R$329,HY37,1),0)</f>
        <v>44945</v>
      </c>
      <c r="HZ38" s="493">
        <f>IFERROR(INDEX(Sheep!$R$322:$R$329,HZ37,1),0)</f>
        <v>44945</v>
      </c>
      <c r="IA38" s="493">
        <f>IFERROR(INDEX(Sheep!$R$322:$R$329,IA37,1),0)</f>
        <v>44945</v>
      </c>
      <c r="IB38" s="493">
        <f>IFERROR(INDEX(Sheep!$R$322:$R$329,IB37,1),0)</f>
        <v>44945</v>
      </c>
      <c r="IC38" s="493">
        <f>IFERROR(INDEX(Sheep!$R$322:$R$329,IC37,1),0)</f>
        <v>44945</v>
      </c>
      <c r="ID38" s="493">
        <f>IFERROR(INDEX(Sheep!$R$322:$R$329,ID37,1),0)</f>
        <v>44945</v>
      </c>
      <c r="IE38" s="493">
        <f>IFERROR(INDEX(Sheep!$R$322:$R$329,IE37,1),0)</f>
        <v>44945</v>
      </c>
      <c r="IF38" s="493">
        <f>IFERROR(INDEX(Sheep!$R$322:$R$329,IF37,1),0)</f>
        <v>44945</v>
      </c>
      <c r="IG38" s="493">
        <f>IFERROR(INDEX(Sheep!$R$322:$R$329,IG37,1),0)</f>
        <v>44945</v>
      </c>
      <c r="IH38" s="493">
        <f>IFERROR(INDEX(Sheep!$R$322:$R$329,IH37,1),0)</f>
        <v>44945</v>
      </c>
      <c r="II38" s="493">
        <f>IFERROR(INDEX(Sheep!$R$322:$R$329,II37,1),0)</f>
        <v>44945</v>
      </c>
      <c r="IJ38" s="493">
        <f>IFERROR(INDEX(Sheep!$R$322:$R$329,IJ37,1),0)</f>
        <v>44945</v>
      </c>
      <c r="IK38" s="493">
        <f>IFERROR(INDEX(Sheep!$R$322:$R$329,IK37,1),0)</f>
        <v>44945</v>
      </c>
      <c r="IL38" s="493">
        <f>IFERROR(INDEX(Sheep!$R$322:$R$329,IL37,1),0)</f>
        <v>44945</v>
      </c>
      <c r="IM38" s="493">
        <f>IFERROR(INDEX(Sheep!$R$322:$R$329,IM37,1),0)</f>
        <v>44945</v>
      </c>
      <c r="IN38" s="493">
        <f>IFERROR(INDEX(Sheep!$R$322:$R$329,IN37,1),0)</f>
        <v>44945</v>
      </c>
      <c r="IO38" s="493">
        <f>IFERROR(INDEX(Sheep!$R$322:$R$329,IO37,1),0)</f>
        <v>44945</v>
      </c>
      <c r="IP38" s="493">
        <f>IFERROR(INDEX(Sheep!$R$322:$R$329,IP37,1),0)</f>
        <v>44945</v>
      </c>
      <c r="IQ38" s="493">
        <f>IFERROR(INDEX(Sheep!$R$322:$R$329,IQ37,1),0)</f>
        <v>44945</v>
      </c>
      <c r="IR38" s="493">
        <f>IFERROR(INDEX(Sheep!$R$322:$R$329,IR37,1),0)</f>
        <v>44945</v>
      </c>
      <c r="IS38" s="493">
        <f>IFERROR(INDEX(Sheep!$R$322:$R$329,IS37,1),0)</f>
        <v>44945</v>
      </c>
      <c r="IT38" s="493">
        <f>IFERROR(INDEX(Sheep!$R$322:$R$329,IT37,1),0)</f>
        <v>44945</v>
      </c>
      <c r="IU38" s="493">
        <f>IFERROR(INDEX(Sheep!$R$322:$R$329,IU37,1),0)</f>
        <v>44945</v>
      </c>
      <c r="IV38" s="493">
        <f>IFERROR(INDEX(Sheep!$R$322:$R$329,IV37,1),0)</f>
        <v>44945</v>
      </c>
      <c r="IW38" s="493">
        <f>IFERROR(INDEX(Sheep!$R$322:$R$329,IW37,1),0)</f>
        <v>44945</v>
      </c>
      <c r="IX38" s="493">
        <f>IFERROR(INDEX(Sheep!$R$322:$R$329,IX37,1),0)</f>
        <v>44945</v>
      </c>
      <c r="IY38" s="493">
        <f>IFERROR(INDEX(Sheep!$R$322:$R$329,IY37,1),0)</f>
        <v>44945</v>
      </c>
      <c r="IZ38" s="493">
        <f>IFERROR(INDEX(Sheep!$R$322:$R$329,IZ37,1),0)</f>
        <v>44945</v>
      </c>
      <c r="JA38" s="493">
        <f>IFERROR(INDEX(Sheep!$R$322:$R$329,JA37,1),0)</f>
        <v>44945</v>
      </c>
      <c r="JB38" s="493">
        <f>IFERROR(INDEX(Sheep!$R$322:$R$329,JB37,1),0)</f>
        <v>44945</v>
      </c>
      <c r="JC38" s="493">
        <f>IFERROR(INDEX(Sheep!$R$322:$R$329,JC37,1),0)</f>
        <v>44945</v>
      </c>
      <c r="JD38" s="493">
        <f>IFERROR(INDEX(Sheep!$R$322:$R$329,JD37,1),0)</f>
        <v>44945</v>
      </c>
      <c r="JE38" s="493">
        <f>IFERROR(INDEX(Sheep!$R$322:$R$329,JE37,1),0)</f>
        <v>44945</v>
      </c>
      <c r="JF38" s="493">
        <f>IFERROR(INDEX(Sheep!$R$322:$R$329,JF37,1),0)</f>
        <v>44945</v>
      </c>
      <c r="JG38" s="493">
        <f>IFERROR(INDEX(Sheep!$R$322:$R$329,JG37,1),0)</f>
        <v>44945</v>
      </c>
      <c r="JH38" s="493">
        <f>IFERROR(INDEX(Sheep!$R$322:$R$329,JH37,1),0)</f>
        <v>44945</v>
      </c>
      <c r="JI38" s="493">
        <f>IFERROR(INDEX(Sheep!$R$322:$R$329,JI37,1),0)</f>
        <v>44945</v>
      </c>
      <c r="JJ38" s="493">
        <f>IFERROR(INDEX(Sheep!$R$322:$R$329,JJ37,1),0)</f>
        <v>44945</v>
      </c>
      <c r="JK38" s="493">
        <f>IFERROR(INDEX(Sheep!$R$322:$R$329,JK37,1),0)</f>
        <v>44945</v>
      </c>
      <c r="JL38" s="493">
        <f>IFERROR(INDEX(Sheep!$R$322:$R$329,JL37,1),0)</f>
        <v>44945</v>
      </c>
      <c r="JM38" s="493">
        <f>IFERROR(INDEX(Sheep!$R$322:$R$329,JM37,1),0)</f>
        <v>45311</v>
      </c>
      <c r="JN38" s="493">
        <f>IFERROR(INDEX(Sheep!$R$322:$R$329,JN37,1),0)</f>
        <v>45311</v>
      </c>
      <c r="JO38" s="493">
        <f>IFERROR(INDEX(Sheep!$R$322:$R$329,JO37,1),0)</f>
        <v>45311</v>
      </c>
      <c r="JP38" s="493">
        <f>IFERROR(INDEX(Sheep!$R$322:$R$329,JP37,1),0)</f>
        <v>45311</v>
      </c>
      <c r="JQ38" s="493">
        <f>IFERROR(INDEX(Sheep!$R$322:$R$329,JQ37,1),0)</f>
        <v>45311</v>
      </c>
      <c r="JR38" s="493">
        <f>IFERROR(INDEX(Sheep!$R$322:$R$329,JR37,1),0)</f>
        <v>45311</v>
      </c>
      <c r="JS38" s="493">
        <f>IFERROR(INDEX(Sheep!$R$322:$R$329,JS37,1),0)</f>
        <v>45311</v>
      </c>
      <c r="JT38" s="493">
        <f>IFERROR(INDEX(Sheep!$R$322:$R$329,JT37,1),0)</f>
        <v>45311</v>
      </c>
      <c r="JU38" s="493">
        <f>IFERROR(INDEX(Sheep!$R$322:$R$329,JU37,1),0)</f>
        <v>45311</v>
      </c>
      <c r="JV38" s="493">
        <f>IFERROR(INDEX(Sheep!$R$322:$R$329,JV37,1),0)</f>
        <v>45311</v>
      </c>
      <c r="JW38" s="493">
        <f>IFERROR(INDEX(Sheep!$R$322:$R$329,JW37,1),0)</f>
        <v>45311</v>
      </c>
      <c r="JX38" s="493">
        <f>IFERROR(INDEX(Sheep!$R$322:$R$329,JX37,1),0)</f>
        <v>45311</v>
      </c>
      <c r="JY38" s="493">
        <f>IFERROR(INDEX(Sheep!$R$322:$R$329,JY37,1),0)</f>
        <v>45311</v>
      </c>
      <c r="JZ38" s="493">
        <f>IFERROR(INDEX(Sheep!$R$322:$R$329,JZ37,1),0)</f>
        <v>45311</v>
      </c>
      <c r="KA38" s="493">
        <f>IFERROR(INDEX(Sheep!$R$322:$R$329,KA37,1),0)</f>
        <v>45311</v>
      </c>
      <c r="KB38" s="493">
        <f>IFERROR(INDEX(Sheep!$R$322:$R$329,KB37,1),0)</f>
        <v>45311</v>
      </c>
      <c r="KC38" s="493">
        <f>IFERROR(INDEX(Sheep!$R$322:$R$329,KC37,1),0)</f>
        <v>45311</v>
      </c>
      <c r="KD38" s="493">
        <f>IFERROR(INDEX(Sheep!$R$322:$R$329,KD37,1),0)</f>
        <v>45311</v>
      </c>
      <c r="KE38" s="493">
        <f>IFERROR(INDEX(Sheep!$R$322:$R$329,KE37,1),0)</f>
        <v>45311</v>
      </c>
      <c r="KF38" s="493">
        <f>IFERROR(INDEX(Sheep!$R$322:$R$329,KF37,1),0)</f>
        <v>45311</v>
      </c>
      <c r="KG38" s="493">
        <f>IFERROR(INDEX(Sheep!$R$322:$R$329,KG37,1),0)</f>
        <v>45311</v>
      </c>
      <c r="KH38" s="493">
        <f>IFERROR(INDEX(Sheep!$R$322:$R$329,KH37,1),0)</f>
        <v>45311</v>
      </c>
      <c r="KI38" s="493">
        <f>IFERROR(INDEX(Sheep!$R$322:$R$329,KI37,1),0)</f>
        <v>45311</v>
      </c>
      <c r="KJ38" s="493">
        <f>IFERROR(INDEX(Sheep!$R$322:$R$329,KJ37,1),0)</f>
        <v>45311</v>
      </c>
      <c r="KK38" s="493">
        <f>IFERROR(INDEX(Sheep!$R$322:$R$329,KK37,1),0)</f>
        <v>45311</v>
      </c>
      <c r="KL38" s="493">
        <f>IFERROR(INDEX(Sheep!$R$322:$R$329,KL37,1),0)</f>
        <v>45311</v>
      </c>
      <c r="KM38" s="493">
        <f>IFERROR(INDEX(Sheep!$R$322:$R$329,KM37,1),0)</f>
        <v>45311</v>
      </c>
      <c r="KN38" s="493">
        <f>IFERROR(INDEX(Sheep!$R$322:$R$329,KN37,1),0)</f>
        <v>45311</v>
      </c>
      <c r="KO38" s="493">
        <f>IFERROR(INDEX(Sheep!$R$322:$R$329,KO37,1),0)</f>
        <v>45311</v>
      </c>
      <c r="KP38" s="493">
        <f>IFERROR(INDEX(Sheep!$R$322:$R$329,KP37,1),0)</f>
        <v>45311</v>
      </c>
      <c r="KQ38" s="493">
        <f>IFERROR(INDEX(Sheep!$R$322:$R$329,KQ37,1),0)</f>
        <v>45311</v>
      </c>
      <c r="KR38" s="493">
        <f>IFERROR(INDEX(Sheep!$R$322:$R$329,KR37,1),0)</f>
        <v>45311</v>
      </c>
      <c r="KS38" s="493">
        <f>IFERROR(INDEX(Sheep!$R$322:$R$329,KS37,1),0)</f>
        <v>45311</v>
      </c>
      <c r="KT38" s="493">
        <f>IFERROR(INDEX(Sheep!$R$322:$R$329,KT37,1),0)</f>
        <v>45311</v>
      </c>
      <c r="KU38" s="493">
        <f>IFERROR(INDEX(Sheep!$R$322:$R$329,KU37,1),0)</f>
        <v>45311</v>
      </c>
      <c r="KV38" s="493">
        <f>IFERROR(INDEX(Sheep!$R$322:$R$329,KV37,1),0)</f>
        <v>45311</v>
      </c>
      <c r="KW38" s="493">
        <f>IFERROR(INDEX(Sheep!$R$322:$R$329,KW37,1),0)</f>
        <v>45311</v>
      </c>
      <c r="KX38" s="493">
        <f>IFERROR(INDEX(Sheep!$R$322:$R$329,KX37,1),0)</f>
        <v>45311</v>
      </c>
      <c r="KY38" s="493">
        <f>IFERROR(INDEX(Sheep!$R$322:$R$329,KY37,1),0)</f>
        <v>45311</v>
      </c>
      <c r="KZ38" s="493">
        <f>IFERROR(INDEX(Sheep!$R$322:$R$329,KZ37,1),0)</f>
        <v>45311</v>
      </c>
      <c r="LA38" s="493">
        <f>IFERROR(INDEX(Sheep!$R$322:$R$329,LA37,1),0)</f>
        <v>45311</v>
      </c>
      <c r="LB38" s="493">
        <f>IFERROR(INDEX(Sheep!$R$322:$R$329,LB37,1),0)</f>
        <v>45311</v>
      </c>
      <c r="LC38" s="493">
        <f>IFERROR(INDEX(Sheep!$R$322:$R$329,LC37,1),0)</f>
        <v>45311</v>
      </c>
      <c r="LD38" s="493">
        <f>IFERROR(INDEX(Sheep!$R$322:$R$329,LD37,1),0)</f>
        <v>45311</v>
      </c>
      <c r="LE38" s="493">
        <f>IFERROR(INDEX(Sheep!$R$322:$R$329,LE37,1),0)</f>
        <v>45311</v>
      </c>
      <c r="LF38" s="493">
        <f>IFERROR(INDEX(Sheep!$R$322:$R$329,LF37,1),0)</f>
        <v>45311</v>
      </c>
      <c r="LG38" s="493">
        <f>IFERROR(INDEX(Sheep!$R$322:$R$329,LG37,1),0)</f>
        <v>45311</v>
      </c>
      <c r="LH38" s="493">
        <f>IFERROR(INDEX(Sheep!$R$322:$R$329,LH37,1),0)</f>
        <v>45311</v>
      </c>
      <c r="LI38" s="493">
        <f>IFERROR(INDEX(Sheep!$R$322:$R$329,LI37,1),0)</f>
        <v>45311</v>
      </c>
      <c r="LJ38" s="493">
        <f>IFERROR(INDEX(Sheep!$R$322:$R$329,LJ37,1),0)</f>
        <v>45311</v>
      </c>
      <c r="LK38" s="493">
        <f>IFERROR(INDEX(Sheep!$R$322:$R$329,LK37,1),0)</f>
        <v>45311</v>
      </c>
      <c r="LL38" s="493">
        <f>IFERROR(INDEX(Sheep!$R$322:$R$329,LL37,1),0)</f>
        <v>45311</v>
      </c>
      <c r="LM38" s="493">
        <f>IFERROR(INDEX(Sheep!$R$322:$R$329,LM37,1),0)</f>
        <v>45676</v>
      </c>
      <c r="LN38" s="493">
        <f>IFERROR(INDEX(Sheep!$R$322:$R$329,LN37,1),0)</f>
        <v>45676</v>
      </c>
      <c r="LO38" s="493">
        <f>IFERROR(INDEX(Sheep!$R$322:$R$329,LO37,1),0)</f>
        <v>45676</v>
      </c>
      <c r="LP38" s="493">
        <f>IFERROR(INDEX(Sheep!$R$322:$R$329,LP37,1),0)</f>
        <v>45676</v>
      </c>
      <c r="LQ38" s="493">
        <f>IFERROR(INDEX(Sheep!$R$322:$R$329,LQ37,1),0)</f>
        <v>45676</v>
      </c>
      <c r="LR38" s="493">
        <f>IFERROR(INDEX(Sheep!$R$322:$R$329,LR37,1),0)</f>
        <v>45676</v>
      </c>
      <c r="LS38" s="493">
        <f>IFERROR(INDEX(Sheep!$R$322:$R$329,LS37,1),0)</f>
        <v>45676</v>
      </c>
      <c r="LT38" s="493">
        <f>IFERROR(INDEX(Sheep!$R$322:$R$329,LT37,1),0)</f>
        <v>45676</v>
      </c>
      <c r="LU38" s="493">
        <f>IFERROR(INDEX(Sheep!$R$322:$R$329,LU37,1),0)</f>
        <v>45676</v>
      </c>
      <c r="LV38" s="493">
        <f>IFERROR(INDEX(Sheep!$R$322:$R$329,LV37,1),0)</f>
        <v>45676</v>
      </c>
      <c r="LW38" s="493">
        <f>IFERROR(INDEX(Sheep!$R$322:$R$329,LW37,1),0)</f>
        <v>45676</v>
      </c>
      <c r="LX38" s="493">
        <f>IFERROR(INDEX(Sheep!$R$322:$R$329,LX37,1),0)</f>
        <v>45676</v>
      </c>
      <c r="LY38" s="493">
        <f>IFERROR(INDEX(Sheep!$R$322:$R$329,LY37,1),0)</f>
        <v>45676</v>
      </c>
      <c r="LZ38" s="493">
        <f>IFERROR(INDEX(Sheep!$R$322:$R$329,LZ37,1),0)</f>
        <v>45676</v>
      </c>
      <c r="MA38" s="493">
        <f>IFERROR(INDEX(Sheep!$R$322:$R$329,MA37,1),0)</f>
        <v>45676</v>
      </c>
      <c r="MB38" s="493">
        <f>IFERROR(INDEX(Sheep!$R$322:$R$329,MB37,1),0)</f>
        <v>45676</v>
      </c>
      <c r="MC38" s="493">
        <f>IFERROR(INDEX(Sheep!$R$322:$R$329,MC37,1),0)</f>
        <v>45676</v>
      </c>
      <c r="MD38" s="493">
        <f>IFERROR(INDEX(Sheep!$R$322:$R$329,MD37,1),0)</f>
        <v>45676</v>
      </c>
      <c r="ME38" s="493">
        <f>IFERROR(INDEX(Sheep!$R$322:$R$329,ME37,1),0)</f>
        <v>45676</v>
      </c>
      <c r="MF38" s="493">
        <f>IFERROR(INDEX(Sheep!$R$322:$R$329,MF37,1),0)</f>
        <v>45676</v>
      </c>
      <c r="MG38" s="493">
        <f>IFERROR(INDEX(Sheep!$R$322:$R$329,MG37,1),0)</f>
        <v>45676</v>
      </c>
      <c r="MH38" s="493">
        <f>IFERROR(INDEX(Sheep!$R$322:$R$329,MH37,1),0)</f>
        <v>45676</v>
      </c>
      <c r="MI38" s="493">
        <f>IFERROR(INDEX(Sheep!$R$322:$R$329,MI37,1),0)</f>
        <v>45676</v>
      </c>
      <c r="MJ38" s="493">
        <f>IFERROR(INDEX(Sheep!$R$322:$R$329,MJ37,1),0)</f>
        <v>45676</v>
      </c>
      <c r="MK38" s="493">
        <f>IFERROR(INDEX(Sheep!$R$322:$R$329,MK37,1),0)</f>
        <v>45676</v>
      </c>
      <c r="ML38" s="493">
        <f>IFERROR(INDEX(Sheep!$R$322:$R$329,ML37,1),0)</f>
        <v>45676</v>
      </c>
      <c r="MM38" s="493">
        <f>IFERROR(INDEX(Sheep!$R$322:$R$329,MM37,1),0)</f>
        <v>45676</v>
      </c>
      <c r="MN38" s="493">
        <f>IFERROR(INDEX(Sheep!$R$322:$R$329,MN37,1),0)</f>
        <v>45676</v>
      </c>
      <c r="MO38" s="493">
        <f>IFERROR(INDEX(Sheep!$R$322:$R$329,MO37,1),0)</f>
        <v>45676</v>
      </c>
      <c r="MP38" s="493">
        <f>IFERROR(INDEX(Sheep!$R$322:$R$329,MP37,1),0)</f>
        <v>45676</v>
      </c>
      <c r="MQ38" s="493">
        <f>IFERROR(INDEX(Sheep!$R$322:$R$329,MQ37,1),0)</f>
        <v>45676</v>
      </c>
      <c r="MR38" s="493">
        <f>IFERROR(INDEX(Sheep!$R$322:$R$329,MR37,1),0)</f>
        <v>45676</v>
      </c>
      <c r="MS38" s="493">
        <f>IFERROR(INDEX(Sheep!$R$322:$R$329,MS37,1),0)</f>
        <v>45676</v>
      </c>
      <c r="MT38" s="493">
        <f>IFERROR(INDEX(Sheep!$R$322:$R$329,MT37,1),0)</f>
        <v>45676</v>
      </c>
      <c r="MU38" s="493">
        <f>IFERROR(INDEX(Sheep!$R$322:$R$329,MU37,1),0)</f>
        <v>45676</v>
      </c>
      <c r="MV38" s="493">
        <f>IFERROR(INDEX(Sheep!$R$322:$R$329,MV37,1),0)</f>
        <v>45676</v>
      </c>
      <c r="MW38" s="493">
        <f>IFERROR(INDEX(Sheep!$R$322:$R$329,MW37,1),0)</f>
        <v>45676</v>
      </c>
      <c r="MX38" s="493">
        <f>IFERROR(INDEX(Sheep!$R$322:$R$329,MX37,1),0)</f>
        <v>45676</v>
      </c>
      <c r="MY38" s="493">
        <f>IFERROR(INDEX(Sheep!$R$322:$R$329,MY37,1),0)</f>
        <v>45676</v>
      </c>
      <c r="MZ38" s="493">
        <f>IFERROR(INDEX(Sheep!$R$322:$R$329,MZ37,1),0)</f>
        <v>45676</v>
      </c>
      <c r="NA38" s="493">
        <f>IFERROR(INDEX(Sheep!$R$322:$R$329,NA37,1),0)</f>
        <v>45676</v>
      </c>
      <c r="NB38" s="493">
        <f>IFERROR(INDEX(Sheep!$R$322:$R$329,NB37,1),0)</f>
        <v>45676</v>
      </c>
      <c r="NC38" s="493">
        <f>IFERROR(INDEX(Sheep!$R$322:$R$329,NC37,1),0)</f>
        <v>45676</v>
      </c>
      <c r="ND38" s="493">
        <f>IFERROR(INDEX(Sheep!$R$322:$R$329,ND37,1),0)</f>
        <v>45676</v>
      </c>
      <c r="NE38" s="493">
        <f>IFERROR(INDEX(Sheep!$R$322:$R$329,NE37,1),0)</f>
        <v>45676</v>
      </c>
      <c r="NF38" s="493">
        <f>IFERROR(INDEX(Sheep!$R$322:$R$329,NF37,1),0)</f>
        <v>45676</v>
      </c>
      <c r="NG38" s="493">
        <f>IFERROR(INDEX(Sheep!$R$322:$R$329,NG37,1),0)</f>
        <v>45676</v>
      </c>
      <c r="NH38" s="493">
        <f>IFERROR(INDEX(Sheep!$R$322:$R$329,NH37,1),0)</f>
        <v>45676</v>
      </c>
      <c r="NI38" s="493">
        <f>IFERROR(INDEX(Sheep!$R$322:$R$329,NI37,1),0)</f>
        <v>45676</v>
      </c>
      <c r="NJ38" s="493">
        <f>IFERROR(INDEX(Sheep!$R$322:$R$329,NJ37,1),0)</f>
        <v>45676</v>
      </c>
      <c r="NK38" s="493">
        <f>IFERROR(INDEX(Sheep!$R$322:$R$329,NK37,1),0)</f>
        <v>45676</v>
      </c>
      <c r="NL38" s="493">
        <f>IFERROR(INDEX(Sheep!$R$322:$R$329,NL37,1),0)</f>
        <v>45676</v>
      </c>
      <c r="NM38" s="493">
        <f>IFERROR(INDEX(Sheep!$R$322:$R$329,NM37,1),0)</f>
        <v>46041</v>
      </c>
      <c r="NN38" s="493">
        <f>IFERROR(INDEX(Sheep!$R$322:$R$329,NN37,1),0)</f>
        <v>46041</v>
      </c>
      <c r="NO38" s="493">
        <f>IFERROR(INDEX(Sheep!$R$322:$R$329,NO37,1),0)</f>
        <v>46041</v>
      </c>
      <c r="NP38" s="493">
        <f>IFERROR(INDEX(Sheep!$R$322:$R$329,NP37,1),0)</f>
        <v>46041</v>
      </c>
      <c r="NQ38" s="493">
        <f>IFERROR(INDEX(Sheep!$R$322:$R$329,NQ37,1),0)</f>
        <v>46041</v>
      </c>
      <c r="NR38" s="493">
        <f>IFERROR(INDEX(Sheep!$R$322:$R$329,NR37,1),0)</f>
        <v>46041</v>
      </c>
      <c r="NS38" s="493">
        <f>IFERROR(INDEX(Sheep!$R$322:$R$329,NS37,1),0)</f>
        <v>46041</v>
      </c>
      <c r="NT38" s="493">
        <f>IFERROR(INDEX(Sheep!$R$322:$R$329,NT37,1),0)</f>
        <v>46041</v>
      </c>
      <c r="NU38" s="493">
        <f>IFERROR(INDEX(Sheep!$R$322:$R$329,NU37,1),0)</f>
        <v>46041</v>
      </c>
      <c r="NV38" s="493">
        <f>IFERROR(INDEX(Sheep!$R$322:$R$329,NV37,1),0)</f>
        <v>46041</v>
      </c>
      <c r="NW38" s="493">
        <f>IFERROR(INDEX(Sheep!$R$322:$R$329,NW37,1),0)</f>
        <v>46041</v>
      </c>
      <c r="NX38" s="493">
        <f>IFERROR(INDEX(Sheep!$R$322:$R$329,NX37,1),0)</f>
        <v>46041</v>
      </c>
      <c r="NY38" s="493">
        <f>IFERROR(INDEX(Sheep!$R$322:$R$329,NY37,1),0)</f>
        <v>46041</v>
      </c>
      <c r="NZ38" s="493">
        <f>IFERROR(INDEX(Sheep!$R$322:$R$329,NZ37,1),0)</f>
        <v>46041</v>
      </c>
      <c r="OA38" s="493">
        <f>IFERROR(INDEX(Sheep!$R$322:$R$329,OA37,1),0)</f>
        <v>46041</v>
      </c>
      <c r="OB38" s="493">
        <f>IFERROR(INDEX(Sheep!$R$322:$R$329,OB37,1),0)</f>
        <v>46041</v>
      </c>
      <c r="OC38" s="493">
        <f>IFERROR(INDEX(Sheep!$R$322:$R$329,OC37,1),0)</f>
        <v>46041</v>
      </c>
      <c r="OD38" s="493">
        <f>IFERROR(INDEX(Sheep!$R$322:$R$329,OD37,1),0)</f>
        <v>46041</v>
      </c>
      <c r="OE38" s="493">
        <f>IFERROR(INDEX(Sheep!$R$322:$R$329,OE37,1),0)</f>
        <v>46041</v>
      </c>
      <c r="OF38" s="493">
        <f>IFERROR(INDEX(Sheep!$R$322:$R$329,OF37,1),0)</f>
        <v>46041</v>
      </c>
      <c r="OG38" s="493">
        <f>IFERROR(INDEX(Sheep!$R$322:$R$329,OG37,1),0)</f>
        <v>46041</v>
      </c>
      <c r="OH38" s="493">
        <f>IFERROR(INDEX(Sheep!$R$322:$R$329,OH37,1),0)</f>
        <v>46041</v>
      </c>
      <c r="OI38" s="493">
        <f>IFERROR(INDEX(Sheep!$R$322:$R$329,OI37,1),0)</f>
        <v>46041</v>
      </c>
      <c r="OJ38" s="493">
        <f>IFERROR(INDEX(Sheep!$R$322:$R$329,OJ37,1),0)</f>
        <v>46041</v>
      </c>
      <c r="OK38" s="493">
        <f>IFERROR(INDEX(Sheep!$R$322:$R$329,OK37,1),0)</f>
        <v>46041</v>
      </c>
      <c r="OL38" s="493">
        <f>IFERROR(INDEX(Sheep!$R$322:$R$329,OL37,1),0)</f>
        <v>46041</v>
      </c>
      <c r="OM38" s="493">
        <f>IFERROR(INDEX(Sheep!$R$322:$R$329,OM37,1),0)</f>
        <v>46041</v>
      </c>
      <c r="ON38" s="493">
        <f>IFERROR(INDEX(Sheep!$R$322:$R$329,ON37,1),0)</f>
        <v>46041</v>
      </c>
      <c r="OO38" s="493">
        <f>IFERROR(INDEX(Sheep!$R$322:$R$329,OO37,1),0)</f>
        <v>46041</v>
      </c>
      <c r="OP38" s="493">
        <f>IFERROR(INDEX(Sheep!$R$322:$R$329,OP37,1),0)</f>
        <v>46041</v>
      </c>
      <c r="OQ38" s="493">
        <f>IFERROR(INDEX(Sheep!$R$322:$R$329,OQ37,1),0)</f>
        <v>46041</v>
      </c>
      <c r="OR38" s="493">
        <f>IFERROR(INDEX(Sheep!$R$322:$R$329,OR37,1),0)</f>
        <v>46041</v>
      </c>
      <c r="OS38" s="493">
        <f>IFERROR(INDEX(Sheep!$R$322:$R$329,OS37,1),0)</f>
        <v>46041</v>
      </c>
      <c r="OT38" s="493">
        <f>IFERROR(INDEX(Sheep!$R$322:$R$329,OT37,1),0)</f>
        <v>46041</v>
      </c>
      <c r="OU38" s="493">
        <f>IFERROR(INDEX(Sheep!$R$322:$R$329,OU37,1),0)</f>
        <v>46041</v>
      </c>
      <c r="OV38" s="493">
        <f>IFERROR(INDEX(Sheep!$R$322:$R$329,OV37,1),0)</f>
        <v>46041</v>
      </c>
      <c r="OW38" s="493">
        <f>IFERROR(INDEX(Sheep!$R$322:$R$329,OW37,1),0)</f>
        <v>46041</v>
      </c>
      <c r="OX38" s="493">
        <f>IFERROR(INDEX(Sheep!$R$322:$R$329,OX37,1),0)</f>
        <v>46041</v>
      </c>
      <c r="OY38" s="493">
        <f>IFERROR(INDEX(Sheep!$R$322:$R$329,OY37,1),0)</f>
        <v>46041</v>
      </c>
      <c r="OZ38" s="493">
        <f>IFERROR(INDEX(Sheep!$R$322:$R$329,OZ37,1),0)</f>
        <v>46041</v>
      </c>
      <c r="PA38" s="493">
        <f>IFERROR(INDEX(Sheep!$R$322:$R$329,PA37,1),0)</f>
        <v>46041</v>
      </c>
      <c r="PB38" s="493">
        <f>IFERROR(INDEX(Sheep!$R$322:$R$329,PB37,1),0)</f>
        <v>46041</v>
      </c>
      <c r="PC38" s="493">
        <f>IFERROR(INDEX(Sheep!$R$322:$R$329,PC37,1),0)</f>
        <v>46041</v>
      </c>
      <c r="PD38" s="493">
        <f>IFERROR(INDEX(Sheep!$R$322:$R$329,PD37,1),0)</f>
        <v>46041</v>
      </c>
      <c r="PE38" s="493">
        <f>IFERROR(INDEX(Sheep!$R$322:$R$329,PE37,1),0)</f>
        <v>46041</v>
      </c>
      <c r="PF38" s="493">
        <f>IFERROR(INDEX(Sheep!$R$322:$R$329,PF37,1),0)</f>
        <v>46041</v>
      </c>
      <c r="PG38" s="493">
        <f>IFERROR(INDEX(Sheep!$R$322:$R$329,PG37,1),0)</f>
        <v>46041</v>
      </c>
      <c r="PH38" s="493">
        <f>IFERROR(INDEX(Sheep!$R$322:$R$329,PH37,1),0)</f>
        <v>46041</v>
      </c>
      <c r="PI38" s="493">
        <f>IFERROR(INDEX(Sheep!$R$322:$R$329,PI37,1),0)</f>
        <v>46041</v>
      </c>
      <c r="PJ38" s="493">
        <f>IFERROR(INDEX(Sheep!$R$322:$R$329,PJ37,1),0)</f>
        <v>46041</v>
      </c>
      <c r="PK38" s="493">
        <f>IFERROR(INDEX(Sheep!$R$322:$R$329,PK37,1),0)</f>
        <v>46041</v>
      </c>
      <c r="PL38" s="493">
        <f>IFERROR(INDEX(Sheep!$R$322:$R$329,PL37,1),0)</f>
        <v>46041</v>
      </c>
      <c r="PM38" s="493">
        <f>IFERROR(INDEX(Sheep!$R$322:$R$329,PM37,1),0)</f>
        <v>46406</v>
      </c>
      <c r="PN38" s="493">
        <f>IFERROR(INDEX(Sheep!$R$322:$R$329,PN37,1),0)</f>
        <v>46406</v>
      </c>
      <c r="PO38" s="493">
        <f>IFERROR(INDEX(Sheep!$R$322:$R$329,PO37,1),0)</f>
        <v>46406</v>
      </c>
      <c r="PP38" s="493">
        <f>IFERROR(INDEX(Sheep!$R$322:$R$329,PP37,1),0)</f>
        <v>46406</v>
      </c>
      <c r="PQ38" s="493">
        <f>IFERROR(INDEX(Sheep!$R$322:$R$329,PQ37,1),0)</f>
        <v>46406</v>
      </c>
      <c r="PR38" s="493">
        <f>IFERROR(INDEX(Sheep!$R$322:$R$329,PR37,1),0)</f>
        <v>46406</v>
      </c>
      <c r="PS38" s="493">
        <f>IFERROR(INDEX(Sheep!$R$322:$R$329,PS37,1),0)</f>
        <v>46406</v>
      </c>
      <c r="PT38" s="493">
        <f>IFERROR(INDEX(Sheep!$R$322:$R$329,PT37,1),0)</f>
        <v>46406</v>
      </c>
      <c r="PU38" s="493">
        <f>IFERROR(INDEX(Sheep!$R$322:$R$329,PU37,1),0)</f>
        <v>46406</v>
      </c>
      <c r="PV38" s="493">
        <f>IFERROR(INDEX(Sheep!$R$322:$R$329,PV37,1),0)</f>
        <v>46406</v>
      </c>
      <c r="PW38" s="493">
        <f>IFERROR(INDEX(Sheep!$R$322:$R$329,PW37,1),0)</f>
        <v>46406</v>
      </c>
      <c r="PX38" s="493">
        <f>IFERROR(INDEX(Sheep!$R$322:$R$329,PX37,1),0)</f>
        <v>46406</v>
      </c>
      <c r="PY38" s="493">
        <f>IFERROR(INDEX(Sheep!$R$322:$R$329,PY37,1),0)</f>
        <v>46406</v>
      </c>
      <c r="PZ38" s="493">
        <f>IFERROR(INDEX(Sheep!$R$322:$R$329,PZ37,1),0)</f>
        <v>46406</v>
      </c>
      <c r="QA38" s="493">
        <f>IFERROR(INDEX(Sheep!$R$322:$R$329,QA37,1),0)</f>
        <v>46406</v>
      </c>
      <c r="QB38" s="493">
        <f>IFERROR(INDEX(Sheep!$R$322:$R$329,QB37,1),0)</f>
        <v>46406</v>
      </c>
      <c r="QC38" s="493">
        <f>IFERROR(INDEX(Sheep!$R$322:$R$329,QC37,1),0)</f>
        <v>46406</v>
      </c>
      <c r="QD38" s="493">
        <f>IFERROR(INDEX(Sheep!$R$322:$R$329,QD37,1),0)</f>
        <v>46406</v>
      </c>
      <c r="QE38" s="493">
        <f>IFERROR(INDEX(Sheep!$R$322:$R$329,QE37,1),0)</f>
        <v>46406</v>
      </c>
      <c r="QF38" s="493">
        <f>IFERROR(INDEX(Sheep!$R$322:$R$329,QF37,1),0)</f>
        <v>46406</v>
      </c>
      <c r="QG38" s="493">
        <f>IFERROR(INDEX(Sheep!$R$322:$R$329,QG37,1),0)</f>
        <v>46406</v>
      </c>
      <c r="QH38" s="493">
        <f>IFERROR(INDEX(Sheep!$R$322:$R$329,QH37,1),0)</f>
        <v>46406</v>
      </c>
      <c r="QI38" s="493">
        <f>IFERROR(INDEX(Sheep!$R$322:$R$329,QI37,1),0)</f>
        <v>46406</v>
      </c>
      <c r="QJ38" s="493">
        <f>IFERROR(INDEX(Sheep!$R$322:$R$329,QJ37,1),0)</f>
        <v>46406</v>
      </c>
      <c r="QK38" s="493">
        <f>IFERROR(INDEX(Sheep!$R$322:$R$329,QK37,1),0)</f>
        <v>46406</v>
      </c>
      <c r="QL38" s="493">
        <f>IFERROR(INDEX(Sheep!$R$322:$R$329,QL37,1),0)</f>
        <v>46406</v>
      </c>
      <c r="QM38" s="493">
        <f>IFERROR(INDEX(Sheep!$R$322:$R$329,QM37,1),0)</f>
        <v>46406</v>
      </c>
      <c r="QN38" s="493">
        <f>IFERROR(INDEX(Sheep!$R$322:$R$329,QN37,1),0)</f>
        <v>46406</v>
      </c>
      <c r="QO38" s="493">
        <f>IFERROR(INDEX(Sheep!$R$322:$R$329,QO37,1),0)</f>
        <v>46406</v>
      </c>
      <c r="QP38" s="493">
        <f>IFERROR(INDEX(Sheep!$R$322:$R$329,QP37,1),0)</f>
        <v>46406</v>
      </c>
      <c r="QQ38" s="493">
        <f>IFERROR(INDEX(Sheep!$R$322:$R$329,QQ37,1),0)</f>
        <v>46406</v>
      </c>
      <c r="QR38" s="493">
        <f>IFERROR(INDEX(Sheep!$R$322:$R$329,QR37,1),0)</f>
        <v>46406</v>
      </c>
      <c r="QS38" s="493">
        <f>IFERROR(INDEX(Sheep!$R$322:$R$329,QS37,1),0)</f>
        <v>46406</v>
      </c>
      <c r="QT38" s="493">
        <f>IFERROR(INDEX(Sheep!$R$322:$R$329,QT37,1),0)</f>
        <v>46406</v>
      </c>
      <c r="QU38" s="493">
        <f>IFERROR(INDEX(Sheep!$R$322:$R$329,QU37,1),0)</f>
        <v>46406</v>
      </c>
      <c r="QV38" s="493">
        <f>IFERROR(INDEX(Sheep!$R$322:$R$329,QV37,1),0)</f>
        <v>46406</v>
      </c>
      <c r="QW38" s="493">
        <f>IFERROR(INDEX(Sheep!$R$322:$R$329,QW37,1),0)</f>
        <v>46406</v>
      </c>
      <c r="QX38" s="493">
        <f>IFERROR(INDEX(Sheep!$R$322:$R$329,QX37,1),0)</f>
        <v>46406</v>
      </c>
      <c r="QY38" s="493">
        <f>IFERROR(INDEX(Sheep!$R$322:$R$329,QY37,1),0)</f>
        <v>46406</v>
      </c>
      <c r="QZ38" s="493">
        <f>IFERROR(INDEX(Sheep!$R$322:$R$329,QZ37,1),0)</f>
        <v>46406</v>
      </c>
      <c r="RA38" s="493">
        <f>IFERROR(INDEX(Sheep!$R$322:$R$329,RA37,1),0)</f>
        <v>46406</v>
      </c>
      <c r="RB38" s="493">
        <f>IFERROR(INDEX(Sheep!$R$322:$R$329,RB37,1),0)</f>
        <v>46406</v>
      </c>
      <c r="RC38" s="493">
        <f>IFERROR(INDEX(Sheep!$R$322:$R$329,RC37,1),0)</f>
        <v>46406</v>
      </c>
      <c r="RD38" s="493">
        <f>IFERROR(INDEX(Sheep!$R$322:$R$329,RD37,1),0)</f>
        <v>46406</v>
      </c>
      <c r="RE38" s="493">
        <f>IFERROR(INDEX(Sheep!$R$322:$R$329,RE37,1),0)</f>
        <v>46406</v>
      </c>
      <c r="RF38" s="493">
        <f>IFERROR(INDEX(Sheep!$R$322:$R$329,RF37,1),0)</f>
        <v>46406</v>
      </c>
      <c r="RG38" s="493">
        <f>IFERROR(INDEX(Sheep!$R$322:$R$329,RG37,1),0)</f>
        <v>46406</v>
      </c>
      <c r="RH38" s="493">
        <f>IFERROR(INDEX(Sheep!$R$322:$R$329,RH37,1),0)</f>
        <v>46406</v>
      </c>
      <c r="RI38" s="493">
        <f>IFERROR(INDEX(Sheep!$R$322:$R$329,RI37,1),0)</f>
        <v>46406</v>
      </c>
      <c r="RJ38" s="493">
        <f>IFERROR(INDEX(Sheep!$R$322:$R$329,RJ37,1),0)</f>
        <v>46406</v>
      </c>
      <c r="RK38" s="493">
        <f>IFERROR(INDEX(Sheep!$R$322:$R$329,RK37,1),0)</f>
        <v>46406</v>
      </c>
      <c r="RL38" s="493">
        <f>IFERROR(INDEX(Sheep!$R$322:$R$329,RL37,1),0)</f>
        <v>46406</v>
      </c>
      <c r="RM38" s="493">
        <f>IFERROR(INDEX(Sheep!$R$322:$R$329,RM37,1),0)</f>
        <v>46406</v>
      </c>
      <c r="RN38" s="493">
        <f>IFERROR(INDEX(Sheep!$R$322:$R$329,RN37,1),0)</f>
        <v>46406</v>
      </c>
      <c r="RO38" s="493">
        <f>IFERROR(INDEX(Sheep!$R$322:$R$329,RO37,1),0)</f>
        <v>46406</v>
      </c>
      <c r="RP38" s="493">
        <f>IFERROR(INDEX(Sheep!$R$322:$R$329,RP37,1),0)</f>
        <v>46406</v>
      </c>
      <c r="RQ38" s="493">
        <f>IFERROR(INDEX(Sheep!$R$322:$R$329,RQ37,1),0)</f>
        <v>46406</v>
      </c>
      <c r="RR38" s="493">
        <f>IFERROR(INDEX(Sheep!$R$322:$R$329,RR37,1),0)</f>
        <v>46406</v>
      </c>
      <c r="RS38" s="493">
        <f>IFERROR(INDEX(Sheep!$R$322:$R$329,RS37,1),0)</f>
        <v>46406</v>
      </c>
      <c r="RT38" s="493">
        <f>IFERROR(INDEX(Sheep!$R$322:$R$329,RT37,1),0)</f>
        <v>46406</v>
      </c>
      <c r="RU38" s="493">
        <f>IFERROR(INDEX(Sheep!$R$322:$R$329,RU37,1),0)</f>
        <v>46406</v>
      </c>
      <c r="RV38" s="493">
        <f>IFERROR(INDEX(Sheep!$R$322:$R$329,RV37,1),0)</f>
        <v>46406</v>
      </c>
      <c r="RW38" s="493">
        <f>IFERROR(INDEX(Sheep!$R$322:$R$329,RW37,1),0)</f>
        <v>46406</v>
      </c>
      <c r="RX38" s="493">
        <f>IFERROR(INDEX(Sheep!$R$322:$R$329,RX37,1),0)</f>
        <v>46406</v>
      </c>
      <c r="RY38" s="493">
        <f>IFERROR(INDEX(Sheep!$R$322:$R$329,RY37,1),0)</f>
        <v>46406</v>
      </c>
      <c r="RZ38" s="493">
        <f>IFERROR(INDEX(Sheep!$R$322:$R$329,RZ37,1),0)</f>
        <v>46406</v>
      </c>
      <c r="SA38" s="493">
        <f>IFERROR(INDEX(Sheep!$R$322:$R$329,SA37,1),0)</f>
        <v>46406</v>
      </c>
      <c r="SB38" s="493">
        <f>IFERROR(INDEX(Sheep!$R$322:$R$329,SB37,1),0)</f>
        <v>46406</v>
      </c>
      <c r="SC38" s="493">
        <f>IFERROR(INDEX(Sheep!$R$322:$R$329,SC37,1),0)</f>
        <v>46406</v>
      </c>
      <c r="SD38" s="493">
        <f>IFERROR(INDEX(Sheep!$R$322:$R$329,SD37,1),0)</f>
        <v>46406</v>
      </c>
      <c r="SE38" s="493">
        <f>IFERROR(INDEX(Sheep!$R$322:$R$329,SE37,1),0)</f>
        <v>46406</v>
      </c>
      <c r="SF38" s="493">
        <f>IFERROR(INDEX(Sheep!$R$322:$R$329,SF37,1),0)</f>
        <v>46406</v>
      </c>
      <c r="SG38" s="493">
        <f>IFERROR(INDEX(Sheep!$R$322:$R$329,SG37,1),0)</f>
        <v>46406</v>
      </c>
      <c r="SH38" s="493">
        <f>IFERROR(INDEX(Sheep!$R$322:$R$329,SH37,1),0)</f>
        <v>46406</v>
      </c>
      <c r="SI38" s="493">
        <f>IFERROR(INDEX(Sheep!$R$322:$R$329,SI37,1),0)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703</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35">
      <c r="A41" s="250"/>
      <c r="B41" s="259"/>
      <c r="C41" s="444">
        <f>INT($C$29)+3</f>
        <v>4</v>
      </c>
      <c r="D41" s="260"/>
      <c r="E41" s="330"/>
      <c r="F41" s="330"/>
      <c r="G41" s="260"/>
      <c r="H41" s="274"/>
      <c r="I41" s="274"/>
      <c r="J41" s="455" t="s">
        <v>704</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706</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707</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709</v>
      </c>
      <c r="I46" s="293" t="s">
        <v>942</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790</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840</v>
      </c>
      <c r="I49" s="296" t="s">
        <v>708</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843</v>
      </c>
      <c r="I52" s="459" t="s">
        <v>708</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844</v>
      </c>
      <c r="I55" s="296" t="s">
        <v>708</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845</v>
      </c>
      <c r="I58" s="296" t="s">
        <v>708</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842</v>
      </c>
      <c r="I61" s="296" t="s">
        <v>708</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846</v>
      </c>
      <c r="I64" s="296" t="s">
        <v>708</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841</v>
      </c>
      <c r="I67" s="296" t="s">
        <v>708</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847</v>
      </c>
      <c r="I70" s="459" t="s">
        <v>708</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848</v>
      </c>
      <c r="I73" s="296" t="s">
        <v>708</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849</v>
      </c>
      <c r="I76" s="296" t="s">
        <v>708</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850</v>
      </c>
      <c r="I79" s="296" t="s">
        <v>708</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851</v>
      </c>
      <c r="I82" s="296" t="s">
        <v>708</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852</v>
      </c>
      <c r="I85" s="296" t="s">
        <v>708</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853</v>
      </c>
      <c r="I88" s="459" t="s">
        <v>708</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854</v>
      </c>
      <c r="I91" s="296" t="s">
        <v>708</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855</v>
      </c>
      <c r="I94" s="296" t="s">
        <v>708</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856</v>
      </c>
      <c r="I97" s="296" t="s">
        <v>708</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857</v>
      </c>
      <c r="I100" s="296" t="s">
        <v>708</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858</v>
      </c>
      <c r="I103" s="296" t="s">
        <v>708</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859</v>
      </c>
      <c r="I106" s="296" t="s">
        <v>708</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860</v>
      </c>
      <c r="I109" s="296" t="s">
        <v>708</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937</v>
      </c>
      <c r="I113" s="619" t="s">
        <v>939</v>
      </c>
      <c r="J113" s="618" t="s">
        <v>734</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790</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840</v>
      </c>
      <c r="I116" s="296" t="s">
        <v>708</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843</v>
      </c>
      <c r="I117" s="459" t="s">
        <v>708</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844</v>
      </c>
      <c r="I118" s="296" t="s">
        <v>708</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845</v>
      </c>
      <c r="I119" s="296" t="s">
        <v>708</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842</v>
      </c>
      <c r="I120" s="296" t="s">
        <v>708</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846</v>
      </c>
      <c r="I121" s="296" t="s">
        <v>708</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841</v>
      </c>
      <c r="I122" s="296" t="s">
        <v>708</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847</v>
      </c>
      <c r="I123" s="459" t="s">
        <v>708</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848</v>
      </c>
      <c r="I124" s="296" t="s">
        <v>708</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849</v>
      </c>
      <c r="I125" s="296" t="s">
        <v>708</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850</v>
      </c>
      <c r="I126" s="296" t="s">
        <v>708</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851</v>
      </c>
      <c r="I127" s="296" t="s">
        <v>708</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852</v>
      </c>
      <c r="I128" s="296" t="s">
        <v>708</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853</v>
      </c>
      <c r="I129" s="459" t="s">
        <v>708</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854</v>
      </c>
      <c r="I130" s="296" t="s">
        <v>708</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855</v>
      </c>
      <c r="I131" s="296" t="s">
        <v>708</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856</v>
      </c>
      <c r="I132" s="296" t="s">
        <v>708</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857</v>
      </c>
      <c r="I133" s="296" t="s">
        <v>708</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858</v>
      </c>
      <c r="I134" s="296" t="s">
        <v>708</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859</v>
      </c>
      <c r="I135" s="296" t="s">
        <v>708</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860</v>
      </c>
      <c r="I136" s="296" t="s">
        <v>708</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710</v>
      </c>
      <c r="I138" s="293"/>
      <c r="J138" s="293" t="s">
        <v>719</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569</v>
      </c>
      <c r="I139" s="457" t="s">
        <v>711</v>
      </c>
      <c r="J139" s="265" t="s">
        <v>790</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884</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Sheep!$H$251&amp;" Merino BBB"</f>
        <v>Aut Merino BBB</v>
      </c>
      <c r="I142" s="534" t="s">
        <v>875</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876</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878</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877</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879</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882</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883</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879</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880</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881</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887</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879</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880</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881</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579</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580</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581</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712</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713</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714</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715</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716</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717</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718</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Sheep!$H$252&amp;" Merino BBB"</f>
        <v>Win Merino BBB</v>
      </c>
      <c r="I166" s="534" t="s">
        <v>875</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876</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878</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877</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879</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882</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883</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879</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880</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881</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887</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879</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880</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881</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579</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580</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581</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712</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713</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714</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715</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716</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717</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718</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Sheep!$H$253&amp;" Merino BBB"</f>
        <v>Spr Merino BBB</v>
      </c>
      <c r="I190" s="534" t="s">
        <v>875</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876</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878</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877</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879</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882</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883</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879</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880</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881</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887</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879</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880</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881</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579</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580</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581</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712</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713</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714</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715</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716</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717</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718</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Sheep!$H$251&amp;" Merino BBT"</f>
        <v>Aut Merino BBT</v>
      </c>
      <c r="I214" s="534" t="s">
        <v>875</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876</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878</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877</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879</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882</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883</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879</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880</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881</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887</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879</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880</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881</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579</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580</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581</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712</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713</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714</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715</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716</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717</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718</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Sheep!$H$252&amp;" Merino BBT"</f>
        <v>Win Merino BBT</v>
      </c>
      <c r="I238" s="534" t="s">
        <v>875</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876</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878</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877</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879</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882</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883</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879</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880</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881</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887</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879</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880</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881</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579</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580</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581</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712</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713</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714</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715</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716</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717</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718</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Sheep!$H$253&amp;" Merino BBT"</f>
        <v>Spr Merino BBT</v>
      </c>
      <c r="I262" s="534" t="s">
        <v>875</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876</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878</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877</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879</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882</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883</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879</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880</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881</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887</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879</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880</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881</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579</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580</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581</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712</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713</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714</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715</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716</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717</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718</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Sheep!$H$251&amp;" Maternal"</f>
        <v>Aut Maternal</v>
      </c>
      <c r="I286" s="534" t="s">
        <v>875</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876</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878</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877</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879</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882</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883</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879</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880</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881</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887</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879</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880</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881</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579</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580</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581</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712</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713</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714</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715</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716</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717</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718</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Sheep!$H$252&amp;" Maternal"</f>
        <v>Win Maternal</v>
      </c>
      <c r="I310" s="534" t="s">
        <v>875</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876</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878</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877</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879</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882</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883</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879</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880</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881</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887</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879</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880</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881</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579</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580</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581</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712</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713</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714</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715</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716</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717</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718</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Sheep!$H$253&amp;" Maternal"</f>
        <v>Spr Maternal</v>
      </c>
      <c r="I334" s="534" t="s">
        <v>875</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876</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878</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877</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879</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882</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883</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879</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880</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881</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887</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879</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880</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881</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579</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580</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581</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712</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713</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714</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715</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716</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717</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718</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701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1187</v>
      </c>
    </row>
    <row r="13" spans="1:2" x14ac:dyDescent="0.35">
      <c r="A13" t="s">
        <v>1188</v>
      </c>
      <c r="B13" s="794">
        <v>0.1</v>
      </c>
    </row>
    <row r="14" spans="1:2" ht="9.75" customHeight="1" x14ac:dyDescent="0.35"/>
    <row r="15" spans="1:2" x14ac:dyDescent="0.35">
      <c r="A15" s="66" t="s">
        <v>258</v>
      </c>
    </row>
    <row r="16" spans="1:2" x14ac:dyDescent="0.35">
      <c r="A16" t="s">
        <v>1189</v>
      </c>
      <c r="B16" s="794">
        <v>7.4999999999999997E-2</v>
      </c>
    </row>
    <row r="17" spans="1:2" ht="9.75" customHeight="1" x14ac:dyDescent="0.35"/>
    <row r="18" spans="1:2" x14ac:dyDescent="0.35">
      <c r="A18" t="s">
        <v>1163</v>
      </c>
      <c r="B18" s="794">
        <v>7.4999999999999997E-2</v>
      </c>
    </row>
    <row r="20" spans="1:2" x14ac:dyDescent="0.35">
      <c r="A20" s="66" t="s">
        <v>84</v>
      </c>
    </row>
    <row r="21" spans="1:2" x14ac:dyDescent="0.35">
      <c r="A21" t="s">
        <v>1190</v>
      </c>
      <c r="B21" s="794">
        <v>0.15</v>
      </c>
    </row>
    <row r="22" spans="1:2" ht="9.75" customHeight="1" x14ac:dyDescent="0.35"/>
    <row r="23" spans="1:2" x14ac:dyDescent="0.35">
      <c r="A23" t="s">
        <v>1162</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861</v>
      </c>
      <c r="B31" s="204">
        <v>1</v>
      </c>
    </row>
    <row r="32" spans="1:2" x14ac:dyDescent="0.35">
      <c r="A32" t="s">
        <v>862</v>
      </c>
      <c r="B32" s="204">
        <v>1</v>
      </c>
    </row>
    <row r="33" spans="1:2" x14ac:dyDescent="0.35">
      <c r="A33" t="s">
        <v>863</v>
      </c>
      <c r="B33" s="204">
        <v>1</v>
      </c>
    </row>
    <row r="34" spans="1:2" x14ac:dyDescent="0.35">
      <c r="A34" t="s">
        <v>1104</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861</v>
      </c>
      <c r="B42" s="204">
        <v>1</v>
      </c>
    </row>
    <row r="43" spans="1:2" x14ac:dyDescent="0.35">
      <c r="A43" t="s">
        <v>862</v>
      </c>
      <c r="B43" s="204">
        <v>1</v>
      </c>
    </row>
    <row r="44" spans="1:2" x14ac:dyDescent="0.35">
      <c r="A44" t="s">
        <v>863</v>
      </c>
      <c r="B44" s="204">
        <v>1</v>
      </c>
    </row>
    <row r="45" spans="1:2" x14ac:dyDescent="0.35">
      <c r="A45" t="s">
        <v>1104</v>
      </c>
      <c r="B45" s="204">
        <v>1</v>
      </c>
    </row>
    <row r="47" spans="1:2" x14ac:dyDescent="0.35">
      <c r="A47" t="s">
        <v>1186</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861</v>
      </c>
      <c r="B53" s="204">
        <v>1</v>
      </c>
    </row>
    <row r="54" spans="1:3" x14ac:dyDescent="0.35">
      <c r="A54" t="s">
        <v>862</v>
      </c>
      <c r="B54" s="204">
        <v>1</v>
      </c>
    </row>
    <row r="55" spans="1:3" x14ac:dyDescent="0.35">
      <c r="A55" t="s">
        <v>863</v>
      </c>
      <c r="B55" s="204">
        <v>1</v>
      </c>
    </row>
    <row r="56" spans="1:3" x14ac:dyDescent="0.35">
      <c r="A56" t="s">
        <v>1104</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abSelected="1" topLeftCell="A4" zoomScale="80" zoomScaleNormal="80" workbookViewId="0">
      <selection activeCell="H43" sqref="H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997</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998</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999</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800</v>
      </c>
      <c r="K11" s="24" t="s">
        <v>380</v>
      </c>
      <c r="L11" s="24" t="s">
        <v>772</v>
      </c>
      <c r="M11" s="24" t="s">
        <v>773</v>
      </c>
      <c r="N11" s="24" t="s">
        <v>774</v>
      </c>
      <c r="O11" s="24" t="s">
        <v>775</v>
      </c>
      <c r="P11" s="24" t="s">
        <v>776</v>
      </c>
      <c r="Q11" s="24" t="s">
        <v>777</v>
      </c>
      <c r="R11" s="24" t="s">
        <v>778</v>
      </c>
      <c r="S11" s="24" t="s">
        <v>779</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1000</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1152</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824</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825</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919</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816</v>
      </c>
      <c r="J11" s="24"/>
      <c r="K11" s="101"/>
      <c r="L11" s="101"/>
      <c r="M11" s="24"/>
      <c r="N11" s="24"/>
      <c r="O11" s="24" t="s">
        <v>820</v>
      </c>
      <c r="P11" s="24"/>
      <c r="Q11" s="24"/>
      <c r="R11" s="24"/>
      <c r="S11" s="24"/>
      <c r="T11" s="24"/>
      <c r="U11" s="24"/>
      <c r="V11" s="23"/>
      <c r="W11" s="17"/>
      <c r="X11" s="9"/>
    </row>
    <row r="12" spans="1:24" ht="13.4" customHeight="1" x14ac:dyDescent="0.35">
      <c r="A12" s="170"/>
      <c r="B12" s="8"/>
      <c r="C12" s="18"/>
      <c r="D12" s="18"/>
      <c r="E12" s="18"/>
      <c r="F12" s="18"/>
      <c r="G12" s="18"/>
      <c r="H12" s="18"/>
      <c r="I12" s="23" t="s">
        <v>823</v>
      </c>
      <c r="J12" s="24"/>
      <c r="K12" s="24" t="s">
        <v>193</v>
      </c>
      <c r="L12" s="24" t="s">
        <v>822</v>
      </c>
      <c r="M12" s="24" t="s">
        <v>821</v>
      </c>
      <c r="N12" s="24" t="s">
        <v>820</v>
      </c>
      <c r="O12" s="24" t="str">
        <f>"per "&amp;$I$26&amp;" MJ"</f>
        <v>per 100 MJ</v>
      </c>
      <c r="P12" s="24"/>
      <c r="Q12" s="24" t="s">
        <v>892</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830</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831</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832</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833</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834</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835</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836</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837</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838</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839</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819</v>
      </c>
      <c r="I26" s="524">
        <v>100</v>
      </c>
      <c r="J26" s="90" t="s">
        <v>818</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817</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419</vt:i4>
      </vt:variant>
    </vt:vector>
  </HeadingPairs>
  <TitlesOfParts>
    <vt:vector size="436"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2024-07-04T06:24:00Z</dcterms:modified>
</cp:coreProperties>
</file>