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D850C70C-0523-4E7A-AEE7-00232FAE43D4}" xr6:coauthVersionLast="45" xr6:coauthVersionMax="47" xr10:uidLastSave="{00000000-0000-0000-0000-000000000000}"/>
  <bookViews>
    <workbookView xWindow="28680" yWindow="-120" windowWidth="29040" windowHeight="1584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Sheep!$U$166:$U$173</definedName>
    <definedName name="i_cvscore_s7">Sheep!$V$166:$V$173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213" i="13" l="1"/>
  <c r="Z214" i="13"/>
  <c r="Z215" i="13"/>
  <c r="Z216" i="13"/>
  <c r="Z217" i="13"/>
  <c r="Z218" i="13"/>
  <c r="Z219" i="13"/>
  <c r="U182" i="13" l="1"/>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Z170" i="13"/>
  <c r="AD166" i="13"/>
  <c r="AC166" i="13"/>
  <c r="AA166" i="13"/>
  <c r="Z166" i="13"/>
  <c r="Y173" i="13"/>
  <c r="Y172" i="13"/>
  <c r="Y171" i="13" s="1"/>
  <c r="Y169" i="13"/>
  <c r="Y168" i="13"/>
  <c r="Y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0" i="14"/>
  <c r="K340"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H173" i="13"/>
  <c r="AH172" i="13"/>
  <c r="AH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0" i="14"/>
  <c r="AB610" i="14" s="1"/>
  <c r="X610" i="14"/>
  <c r="Z1094" i="14"/>
  <c r="AA1094" i="14" s="1"/>
  <c r="X1094" i="14"/>
  <c r="X1093" i="14" s="1"/>
  <c r="Z1095" i="14"/>
  <c r="AA1095" i="14" s="1"/>
  <c r="AB1095" i="14" s="1"/>
  <c r="X1095" i="14"/>
  <c r="V729" i="14"/>
  <c r="AY172" i="13"/>
  <c r="AY169" i="13"/>
  <c r="I225" i="13"/>
  <c r="AA728" i="14"/>
  <c r="W605" i="14"/>
  <c r="V744" i="14"/>
  <c r="V745" i="14" s="1"/>
  <c r="V746" i="14" s="1"/>
  <c r="BI95" i="13"/>
  <c r="BE109" i="13" s="1"/>
  <c r="BF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093" i="14"/>
  <c r="I226" i="13"/>
  <c r="W744" i="14"/>
  <c r="W745" i="14" s="1"/>
  <c r="W746" i="14" s="1"/>
  <c r="AB733" i="14"/>
  <c r="AB731" i="14"/>
  <c r="BA167" i="13"/>
  <c r="F97" i="13"/>
  <c r="AZ172" i="13"/>
  <c r="AA731" i="14"/>
  <c r="BA168" i="13"/>
  <c r="K42" i="10"/>
  <c r="P106" i="13"/>
  <c r="P108" i="13" s="1"/>
  <c r="AZ169" i="13"/>
  <c r="BD169" i="13" s="1"/>
  <c r="AA734" i="14"/>
  <c r="AA733" i="14"/>
  <c r="AB813" i="14"/>
  <c r="AB729" i="14" s="1"/>
  <c r="AA729" i="14"/>
  <c r="J96" i="13"/>
  <c r="F96" i="13" s="1"/>
  <c r="AA781" i="14"/>
  <c r="Z681" i="14"/>
  <c r="X730" i="14"/>
  <c r="X732" i="14"/>
  <c r="AB1094" i="14"/>
  <c r="AB1093" i="14" s="1"/>
  <c r="AA1093" i="14"/>
  <c r="L243" i="13"/>
  <c r="N243" i="13"/>
  <c r="BA166" i="13"/>
  <c r="AW179" i="13" s="1" a="1"/>
  <c r="AW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44" i="14"/>
  <c r="Z744" i="14" s="1"/>
  <c r="AA1062" i="14"/>
  <c r="Z1061" i="14"/>
  <c r="AA684" i="14"/>
  <c r="AB782" i="14"/>
  <c r="AA682" i="14"/>
  <c r="AZ173" i="13"/>
  <c r="BA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45" i="14"/>
  <c r="Y746" i="14" s="1"/>
  <c r="AB1062" i="14"/>
  <c r="AB1061" i="14" s="1"/>
  <c r="AA1061" i="14"/>
  <c r="AB682" i="14"/>
  <c r="AB684" i="14"/>
  <c r="AA686" i="14"/>
  <c r="AA683" i="14"/>
  <c r="AA685" i="14"/>
  <c r="Y743" i="14"/>
  <c r="Z742" i="14"/>
  <c r="Z745" i="14"/>
  <c r="Z746" i="14" s="1"/>
  <c r="AA744" i="14"/>
  <c r="AZ170" i="13" l="1"/>
  <c r="BA170" i="13" s="1"/>
  <c r="AZ171" i="13"/>
  <c r="BD171" i="13" s="1"/>
  <c r="AB686" i="14"/>
  <c r="AB685" i="14"/>
  <c r="AB683" i="14"/>
  <c r="AA745" i="14"/>
  <c r="AA746" i="14" s="1"/>
  <c r="AB744" i="14"/>
  <c r="AB745" i="14" s="1"/>
  <c r="AB746" i="14" s="1"/>
  <c r="Z743" i="14"/>
  <c r="AA742"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43" i="14"/>
  <c r="AB742" i="14"/>
  <c r="AB743"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7"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<sst xmlns="http://schemas.openxmlformats.org/spreadsheetml/2006/main" count="4896" uniqueCount="2920">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</sst>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0" fontId="0" fillId="0" borderId="0" xfId="0"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2828</v>
      </c>
      <c r="M36" t="s">
        <v>2829</v>
      </c>
    </row>
    <row r="37" spans="1:27" x14ac:dyDescent="0.25">
      <c r="G37" s="351" t="s">
        <v>4</v>
      </c>
      <c r="I37" s="351" t="s">
        <v>2406</v>
      </c>
      <c r="K37" s="351" t="str" cm="1">
        <f t="array" ref="K37:K43">Price!B72:B78</f>
        <v>lime</v>
      </c>
      <c r="M37" s="450" t="s">
        <v>2830</v>
      </c>
    </row>
    <row r="38" spans="1:27" x14ac:dyDescent="0.25">
      <c r="G38" s="352" t="s">
        <v>2398</v>
      </c>
      <c r="I38" s="352" t="s">
        <v>142</v>
      </c>
      <c r="K38" s="352" t="str">
        <v>at_seeding</v>
      </c>
      <c r="M38" s="451" t="s">
        <v>2831</v>
      </c>
    </row>
    <row r="39" spans="1:27" ht="45" x14ac:dyDescent="0.25">
      <c r="G39" s="352" t="s">
        <v>10</v>
      </c>
      <c r="I39" s="352" t="s">
        <v>2682</v>
      </c>
      <c r="K39" s="352" t="str">
        <v>mid</v>
      </c>
      <c r="M39" s="451" t="s">
        <v>2832</v>
      </c>
    </row>
    <row r="40" spans="1:27" ht="30" x14ac:dyDescent="0.25">
      <c r="G40" t="s">
        <v>85</v>
      </c>
      <c r="H40" s="356"/>
      <c r="I40" s="352" t="s">
        <v>4</v>
      </c>
      <c r="K40" s="352" t="str">
        <v>late_cereal</v>
      </c>
      <c r="M40" s="452" t="s">
        <v>2833</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2665</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7" t="s">
        <v>2412</v>
      </c>
      <c r="K47" s="497"/>
      <c r="L47" s="497"/>
      <c r="M47" s="497" t="s">
        <v>2416</v>
      </c>
      <c r="N47" s="497"/>
      <c r="O47" s="497"/>
      <c r="P47" s="497" t="s">
        <v>2417</v>
      </c>
      <c r="Q47" s="497"/>
      <c r="R47" s="497"/>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228.75</v>
      </c>
      <c r="K56" s="357">
        <v>305</v>
      </c>
      <c r="L56" s="357">
        <f t="shared" si="7"/>
        <v>381.25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2817</v>
      </c>
      <c r="C73">
        <v>780</v>
      </c>
    </row>
    <row r="74" spans="1:18" x14ac:dyDescent="0.25">
      <c r="A74" s="449" t="s">
        <v>2661</v>
      </c>
      <c r="B74" s="448" t="s">
        <v>2819</v>
      </c>
      <c r="C74">
        <v>520</v>
      </c>
    </row>
    <row r="75" spans="1:18" x14ac:dyDescent="0.25">
      <c r="A75" s="449" t="s">
        <v>2662</v>
      </c>
      <c r="B75" s="448" t="s">
        <v>2818</v>
      </c>
      <c r="C75">
        <v>520</v>
      </c>
    </row>
    <row r="76" spans="1:18" x14ac:dyDescent="0.25">
      <c r="A76" s="449" t="s">
        <v>139</v>
      </c>
      <c r="B76" t="s">
        <v>2820</v>
      </c>
      <c r="C76">
        <v>500</v>
      </c>
    </row>
    <row r="77" spans="1:18" x14ac:dyDescent="0.25">
      <c r="A77" s="449" t="s">
        <v>59</v>
      </c>
      <c r="B77" s="392" t="s">
        <v>2816</v>
      </c>
      <c r="C77">
        <v>339</v>
      </c>
    </row>
    <row r="78" spans="1:18" x14ac:dyDescent="0.25">
      <c r="A78" s="449" t="s">
        <v>60</v>
      </c>
      <c r="B78" t="s">
        <v>2815</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2674</v>
      </c>
      <c r="K9" s="18"/>
      <c r="L9" s="21" t="s">
        <v>2674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2675</v>
      </c>
      <c r="K10" s="22"/>
      <c r="L10" s="21" t="s">
        <v>2676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2806</v>
      </c>
      <c r="K22" s="21"/>
      <c r="L22" s="21" t="s">
        <v>2806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2807</v>
      </c>
      <c r="K23" s="18"/>
      <c r="L23" s="18" t="s">
        <v>2808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2805</v>
      </c>
      <c r="K24" s="22"/>
      <c r="L24" s="18" t="s">
        <v>2809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8" t="s">
        <v>2285</v>
      </c>
      <c r="K11" s="498"/>
      <c r="L11" s="498"/>
      <c r="M11" s="498"/>
      <c r="N11" s="498"/>
      <c r="O11" s="498"/>
      <c r="P11" s="498"/>
      <c r="Q11" s="498"/>
      <c r="R11" s="498"/>
      <c r="S11" s="498"/>
      <c r="T11" s="498"/>
      <c r="U11" s="498"/>
      <c r="V11" s="498"/>
      <c r="W11" s="498"/>
      <c r="X11" s="498"/>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9" t="s">
        <v>2284</v>
      </c>
      <c r="K12" s="500"/>
      <c r="L12" s="500"/>
      <c r="M12" s="500"/>
      <c r="N12" s="500"/>
      <c r="O12" s="500"/>
      <c r="P12" s="500"/>
      <c r="Q12" s="500"/>
      <c r="R12" s="500"/>
      <c r="S12" s="500"/>
      <c r="T12" s="500"/>
      <c r="U12" s="500"/>
      <c r="V12" s="500"/>
      <c r="W12" s="500"/>
      <c r="X12" s="501"/>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6"/>
  <sheetViews>
    <sheetView topLeftCell="A6" zoomScale="85" zoomScaleNormal="85" workbookViewId="0">
      <pane xSplit="10" ySplit="7" topLeftCell="K156" activePane="bottomRight" state="frozen"/>
      <selection activeCell="A6" sqref="A6"/>
      <selection pane="topRight" activeCell="K6" sqref="K6"/>
      <selection pane="bottomLeft" activeCell="A22" sqref="A22"/>
      <selection pane="bottomRight" activeCell="I166" sqref="I166:K17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style="460"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45050.4354342593</v>
      </c>
      <c r="J11" s="502" t="s">
        <v>2844</v>
      </c>
      <c r="K11" s="498"/>
      <c r="L11" s="498"/>
      <c r="M11" s="498"/>
      <c r="N11" s="498"/>
      <c r="O11" s="498"/>
      <c r="P11" s="498"/>
      <c r="Q11" s="498"/>
      <c r="R11" s="498"/>
      <c r="S11" s="498"/>
      <c r="T11" s="498"/>
      <c r="U11" s="498"/>
      <c r="V11" s="498"/>
      <c r="W11" s="498"/>
      <c r="X11" s="498"/>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x14ac:dyDescent="0.25">
      <c r="A12" s="45"/>
      <c r="B12" s="54"/>
      <c r="C12" s="47">
        <f>INT($C$6)+1.045</f>
        <v>2.0449999999999999</v>
      </c>
      <c r="D12" s="73"/>
      <c r="E12" s="70"/>
      <c r="F12" s="70"/>
      <c r="G12" s="73"/>
      <c r="H12" s="76" t="s">
        <v>179</v>
      </c>
      <c r="I12" s="278">
        <v>45081.535065046301</v>
      </c>
      <c r="J12" s="499" t="s">
        <v>2906</v>
      </c>
      <c r="K12" s="500"/>
      <c r="L12" s="500"/>
      <c r="M12" s="500"/>
      <c r="N12" s="500"/>
      <c r="O12" s="500"/>
      <c r="P12" s="500"/>
      <c r="Q12" s="500"/>
      <c r="R12" s="500"/>
      <c r="S12" s="500"/>
      <c r="T12" s="500"/>
      <c r="U12" s="500"/>
      <c r="V12" s="500"/>
      <c r="W12" s="500"/>
      <c r="X12" s="501"/>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hidden="1" customHeight="1" outlineLevel="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hidden="1" outlineLevel="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2681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2842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2843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2811</v>
      </c>
      <c r="X93" s="107"/>
      <c r="Y93" s="107"/>
      <c r="Z93" s="107"/>
      <c r="AA93" s="107"/>
      <c r="AB93" s="107"/>
      <c r="AC93" s="76"/>
      <c r="AD93" s="76" t="s">
        <v>2810</v>
      </c>
      <c r="AE93" s="76"/>
      <c r="AF93" s="76"/>
      <c r="AG93" s="76"/>
      <c r="AH93" s="76"/>
      <c r="AI93" s="76"/>
      <c r="AJ93" s="76"/>
      <c r="AK93" s="76"/>
      <c r="AL93" s="76"/>
      <c r="AM93" s="76"/>
      <c r="AN93" s="73"/>
      <c r="AO93" s="57"/>
      <c r="AP93" s="45"/>
      <c r="AQ93" s="45"/>
      <c r="AR93" s="45"/>
      <c r="AS93" s="459"/>
      <c r="AT93" s="459"/>
      <c r="AX93" s="446" t="s">
        <v>2287</v>
      </c>
      <c r="BD93" t="s">
        <v>2342</v>
      </c>
    </row>
    <row r="94" spans="1:65"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2343</v>
      </c>
    </row>
    <row r="95" spans="1:65"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2344</v>
      </c>
      <c r="BE95" s="160">
        <v>70</v>
      </c>
      <c r="BF95">
        <f>IFERROR(MIN(2,MATCH($BE95,i_woolp_mpg_range_w5,1)),1)-1</f>
        <v>1</v>
      </c>
      <c r="BG95" t="s">
        <v>2345</v>
      </c>
      <c r="BH95" s="97">
        <v>50</v>
      </c>
      <c r="BI95">
        <f>IFERROR(MIN(2,MATCH($BH95,i_woolp_fdprem_range_w5,1)),1)-1</f>
        <v>1</v>
      </c>
      <c r="BK95" s="325" t="s">
        <v>2425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2346</v>
      </c>
      <c r="BD96" s="333" t="s">
        <v>2347</v>
      </c>
      <c r="BE96" s="333" t="s">
        <v>2345</v>
      </c>
      <c r="BF96" s="342" t="s">
        <v>2351</v>
      </c>
      <c r="BG96" s="435" t="s">
        <v>2796</v>
      </c>
      <c r="BK96" s="331" t="s">
        <v>2424</v>
      </c>
      <c r="BL96" s="331" t="s">
        <v>2344</v>
      </c>
      <c r="BM96" s="331" t="s">
        <v>2345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90"/>
      <c r="AI97" s="490"/>
      <c r="AJ97" s="490"/>
      <c r="AK97" s="490"/>
      <c r="AL97" s="490"/>
      <c r="AM97" s="490"/>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90"/>
      <c r="AI98" s="490"/>
      <c r="AJ98" s="490"/>
      <c r="AK98" s="490"/>
      <c r="AL98" s="490"/>
      <c r="AM98" s="490"/>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90"/>
      <c r="AI99" s="490"/>
      <c r="AJ99" s="490"/>
      <c r="AK99" s="490"/>
      <c r="AL99" s="490"/>
      <c r="AM99" s="490"/>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90"/>
      <c r="AI100" s="490"/>
      <c r="AJ100" s="490"/>
      <c r="AK100" s="490"/>
      <c r="AL100" s="490"/>
      <c r="AM100" s="490"/>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90"/>
      <c r="AI101" s="490"/>
      <c r="AJ101" s="490"/>
      <c r="AK101" s="490"/>
      <c r="AL101" s="490"/>
      <c r="AM101" s="490"/>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90"/>
      <c r="AI103" s="490"/>
      <c r="AJ103" s="490"/>
      <c r="AK103" s="490"/>
      <c r="AL103" s="490"/>
      <c r="AM103" s="490"/>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90"/>
      <c r="AI104" s="490"/>
      <c r="AJ104" s="490"/>
      <c r="AK104" s="490"/>
      <c r="AL104" s="490"/>
      <c r="AM104" s="490"/>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90"/>
      <c r="AI105" s="490"/>
      <c r="AJ105" s="490"/>
      <c r="AK105" s="490"/>
      <c r="AL105" s="490"/>
      <c r="AM105" s="490"/>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90"/>
      <c r="AI106" s="490"/>
      <c r="AJ106" s="490"/>
      <c r="AK106" s="490"/>
      <c r="AL106" s="490"/>
      <c r="AM106" s="490"/>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2812</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2814</v>
      </c>
    </row>
    <row r="113" spans="1:48"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2813</v>
      </c>
    </row>
    <row r="114" spans="1:48" hidden="1" outlineLevel="3" x14ac:dyDescent="0.25">
      <c r="A114" s="45"/>
      <c r="B114" s="54"/>
      <c r="C114" s="87">
        <f>INT($C$81+3)</f>
        <v>4</v>
      </c>
      <c r="D114" s="73"/>
      <c r="E114" s="70"/>
      <c r="F114" s="70"/>
      <c r="G114" s="73"/>
      <c r="H114" s="76" t="s">
        <v>249</v>
      </c>
      <c r="I114" s="97">
        <v>50</v>
      </c>
      <c r="J114" s="76" t="s">
        <v>2802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2290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2300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2304</v>
      </c>
      <c r="I138" s="133"/>
      <c r="J138" s="133"/>
      <c r="K138" s="309">
        <f>SUM(K134:K137)</f>
        <v>0.4467741935483871</v>
      </c>
      <c r="L138" s="134"/>
      <c r="M138" s="76"/>
      <c r="N138" s="76" t="s">
        <v>2797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2348</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2913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2666</v>
      </c>
      <c r="AM164" s="95"/>
      <c r="AN164" s="73"/>
      <c r="AO164" s="57"/>
      <c r="AP164" s="45"/>
      <c r="AQ164" s="45"/>
      <c r="AR164" s="45"/>
      <c r="AS164" s="459"/>
      <c r="AT164" s="459"/>
      <c r="AV164" t="s">
        <v>2801</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2914</v>
      </c>
      <c r="P165" s="141" t="s">
        <v>2915</v>
      </c>
      <c r="Q165" s="141" t="s">
        <v>2916</v>
      </c>
      <c r="R165" s="141" t="s">
        <v>2917</v>
      </c>
      <c r="S165" s="141" t="s">
        <v>2918</v>
      </c>
      <c r="T165" s="141" t="s">
        <v>2919</v>
      </c>
      <c r="U165" s="139" t="s">
        <v>279</v>
      </c>
      <c r="V165" s="139" t="s">
        <v>280</v>
      </c>
      <c r="W165" s="140" t="s">
        <v>281</v>
      </c>
      <c r="X165" s="140" t="s">
        <v>2798</v>
      </c>
      <c r="Y165" s="140" t="s">
        <v>2799</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2349</v>
      </c>
      <c r="AX165" t="s">
        <v>2350</v>
      </c>
      <c r="AY165" t="s">
        <v>1252</v>
      </c>
      <c r="AZ165" s="5" t="s">
        <v>2800</v>
      </c>
      <c r="BA165" s="439" t="s">
        <v>319</v>
      </c>
      <c r="BD165" t="s">
        <v>2394</v>
      </c>
    </row>
    <row r="166" spans="1:58" outlineLevel="3" x14ac:dyDescent="0.25">
      <c r="A166" s="45"/>
      <c r="B166" s="54"/>
      <c r="C166" s="87">
        <f>INT($C$150+3)</f>
        <v>4</v>
      </c>
      <c r="D166" s="73"/>
      <c r="E166" s="70">
        <v>0</v>
      </c>
      <c r="F166" s="70"/>
      <c r="G166" s="73"/>
      <c r="H166" s="142" t="s">
        <v>2909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2910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2911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2395</v>
      </c>
    </row>
    <row r="170" spans="1:58"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2396</v>
      </c>
    </row>
    <row r="172" spans="1:58"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2907</v>
      </c>
    </row>
    <row r="173" spans="1:58"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2912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2" cm="1">
        <f t="array" aca="1" ref="AW179" ca="1">AW193*AW206*INDEX($BA$166:$BA$173,AW$190,1)*$AV179*AW$178</f>
        <v>46.551834538128126</v>
      </c>
      <c r="AX179" s="462" cm="1">
        <f t="array" aca="1" ref="AX179" ca="1">AX193*AX206*INDEX($BA$166:$BA$173,AX$190,1)*$AV179*AX$178</f>
        <v>0</v>
      </c>
      <c r="AY179" s="462" cm="1">
        <f t="array" aca="1" ref="AY179" ca="1">AY193*AY206*INDEX($BA$166:$BA$173,AY$190,1)*$AV179*AY$178</f>
        <v>0</v>
      </c>
      <c r="AZ179" s="462" cm="1">
        <f t="array" aca="1" ref="AZ179" ca="1">AZ193*AZ206*INDEX($BA$166:$BA$173,AZ$190,1)*$AV179*AZ$178</f>
        <v>23.203008350384337</v>
      </c>
      <c r="BA179" s="462" cm="1">
        <f t="array" aca="1" ref="BA179" ca="1">BA193*BA206*INDEX($BA$166:$BA$173,BA$190,1)</f>
        <v>26.479179420097694</v>
      </c>
      <c r="BB179" s="462" cm="1">
        <f t="array" aca="1" ref="BB179" ca="1">BB193*BB206*INDEX($BA$166:$BA$173,BB$190,1)</f>
        <v>120.790415908833</v>
      </c>
      <c r="BC179" s="462" cm="1">
        <f t="array" aca="1" ref="BC179" ca="1">BC193*BC206*INDEX($BA$166:$BA$173,BC$190,1)*$AV179*BC$178</f>
        <v>24.71292672811888</v>
      </c>
      <c r="BD179" s="462"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1"/>
      <c r="AI180" s="491"/>
      <c r="AJ180" s="491"/>
      <c r="AK180" s="491"/>
      <c r="AL180" s="491"/>
      <c r="AM180" s="491"/>
      <c r="AN180" s="73"/>
      <c r="AO180" s="57"/>
      <c r="AP180" s="45"/>
      <c r="AQ180" s="45"/>
      <c r="AR180" s="45"/>
      <c r="AS180" s="459"/>
      <c r="AT180" s="459"/>
      <c r="AV180" s="180">
        <v>35</v>
      </c>
      <c r="AW180" s="462" cm="1">
        <f t="array" aca="1" ref="AW180" ca="1">AW194*AW207*INDEX($BA$166:$BA$173,AW$190,1)*$AV180*AW$178</f>
        <v>65.172568353379376</v>
      </c>
      <c r="AX180" s="462" cm="1">
        <f t="array" aca="1" ref="AX180" ca="1">AX194*AX207*INDEX($BA$166:$BA$173,AX$190,1)*$AV180*AX$178</f>
        <v>0</v>
      </c>
      <c r="AY180" s="462" cm="1">
        <f t="array" aca="1" ref="AY180" ca="1">AY194*AY207*INDEX($BA$166:$BA$173,AY$190,1)*$AV180*AY$178</f>
        <v>0</v>
      </c>
      <c r="AZ180" s="462" cm="1">
        <f t="array" aca="1" ref="AZ180" ca="1">AZ194*AZ207*INDEX($BA$166:$BA$173,AZ$190,1)*$AV180*AZ$178</f>
        <v>47.643510479455841</v>
      </c>
      <c r="BA180" s="462" cm="1">
        <f t="array" aca="1" ref="BA180" ca="1">BA194*BA207*INDEX($BA$166:$BA$173,BA$190,1)</f>
        <v>84.912684133252867</v>
      </c>
      <c r="BB180" s="462" cm="1">
        <f t="array" aca="1" ref="BB180" ca="1">BB194*BB207*INDEX($BA$166:$BA$173,BB$190,1)</f>
        <v>120.790415908833</v>
      </c>
      <c r="BC180" s="462" cm="1">
        <f t="array" aca="1" ref="BC180" ca="1">BC194*BC207*INDEX($BA$166:$BA$173,BC$190,1)*$AV180*BC$178</f>
        <v>50.74387621507077</v>
      </c>
      <c r="BD180" s="462"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3">
        <v>3.6</v>
      </c>
      <c r="K181" s="464">
        <v>5</v>
      </c>
      <c r="L181" s="464">
        <v>5</v>
      </c>
      <c r="M181" s="464">
        <v>5</v>
      </c>
      <c r="N181" s="465">
        <v>3.6</v>
      </c>
      <c r="O181" s="466">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1"/>
      <c r="AF181" s="461"/>
      <c r="AG181" s="76"/>
      <c r="AH181" s="76"/>
      <c r="AI181" s="76"/>
      <c r="AJ181" s="76"/>
      <c r="AK181" s="76"/>
      <c r="AL181" s="76"/>
      <c r="AM181" s="76"/>
      <c r="AN181" s="73"/>
      <c r="AO181" s="57"/>
      <c r="AP181" s="45"/>
      <c r="AQ181" s="45"/>
      <c r="AR181" s="45"/>
      <c r="AS181" s="459"/>
      <c r="AT181" s="459"/>
      <c r="AV181" s="180">
        <v>40</v>
      </c>
      <c r="AW181" s="462" cm="1">
        <f t="array" aca="1" ref="AW181" ca="1">AW195*AW208*INDEX($BA$166:$BA$173,AW$190,1)*$AV181*AW$178</f>
        <v>94.668760342806337</v>
      </c>
      <c r="AX181" s="462" cm="1">
        <f t="array" aca="1" ref="AX181" ca="1">AX195*AX208*INDEX($BA$166:$BA$173,AX$190,1)*$AV181*AX$178</f>
        <v>0</v>
      </c>
      <c r="AY181" s="462" cm="1">
        <f t="array" aca="1" ref="AY181" ca="1">AY195*AY208*INDEX($BA$166:$BA$173,AY$190,1)*$AV181*AY$178</f>
        <v>0</v>
      </c>
      <c r="AZ181" s="462" cm="1">
        <f t="array" aca="1" ref="AZ181" ca="1">AZ195*AZ208*INDEX($BA$166:$BA$173,AZ$190,1)*$AV181*AZ$178</f>
        <v>54.449726262235252</v>
      </c>
      <c r="BA181" s="462" cm="1">
        <f t="array" aca="1" ref="BA181" ca="1">BA195*BA208*INDEX($BA$166:$BA$173,BA$190,1)</f>
        <v>92.999606431657895</v>
      </c>
      <c r="BB181" s="462" cm="1">
        <f t="array" aca="1" ref="BB181" ca="1">BB195*BB208*INDEX($BA$166:$BA$173,BB$190,1)</f>
        <v>120.790415908833</v>
      </c>
      <c r="BC181" s="462" cm="1">
        <f t="array" aca="1" ref="BC181" ca="1">BC195*BC208*INDEX($BA$166:$BA$173,BC$190,1)*$AV181*BC$178</f>
        <v>57.993001388652303</v>
      </c>
      <c r="BD181" s="462"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7">
        <v>4.4000000000000004</v>
      </c>
      <c r="K182" s="468">
        <v>5.6</v>
      </c>
      <c r="L182" s="468">
        <v>5.6</v>
      </c>
      <c r="M182" s="468">
        <v>5.6</v>
      </c>
      <c r="N182" s="469">
        <v>3.6</v>
      </c>
      <c r="O182" s="466">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1"/>
      <c r="AF182" s="461"/>
      <c r="AG182" s="76"/>
      <c r="AH182" s="76"/>
      <c r="AI182" s="76"/>
      <c r="AJ182" s="76"/>
      <c r="AK182" s="76"/>
      <c r="AL182" s="76"/>
      <c r="AM182" s="76"/>
      <c r="AN182" s="73"/>
      <c r="AO182" s="57"/>
      <c r="AP182" s="45"/>
      <c r="AQ182" s="45"/>
      <c r="AR182" s="45"/>
      <c r="AS182" s="459"/>
      <c r="AT182" s="459"/>
      <c r="AV182" s="180">
        <v>45</v>
      </c>
      <c r="AW182" s="462" cm="1">
        <f t="array" aca="1" ref="AW182" ca="1">AW196*AW209*INDEX($BA$166:$BA$173,AW$190,1)*$AV182*AW$178</f>
        <v>118.3359504285079</v>
      </c>
      <c r="AX182" s="462" cm="1">
        <f t="array" aca="1" ref="AX182" ca="1">AX196*AX209*INDEX($BA$166:$BA$173,AX$190,1)*$AV182*AX$178</f>
        <v>0</v>
      </c>
      <c r="AY182" s="462" cm="1">
        <f t="array" aca="1" ref="AY182" ca="1">AY196*AY209*INDEX($BA$166:$BA$173,AY$190,1)*$AV182*AY$178</f>
        <v>0</v>
      </c>
      <c r="AZ182" s="462" cm="1">
        <f t="array" aca="1" ref="AZ182" ca="1">AZ196*AZ209*INDEX($BA$166:$BA$173,AZ$190,1)*$AV182*AZ$178</f>
        <v>72.393386053199137</v>
      </c>
      <c r="BA182" s="462" cm="1">
        <f t="array" aca="1" ref="BA182" ca="1">BA196*BA209*INDEX($BA$166:$BA$173,BA$190,1)</f>
        <v>100.07566344276233</v>
      </c>
      <c r="BB182" s="462" cm="1">
        <f t="array" aca="1" ref="BB182" ca="1">BB196*BB209*INDEX($BA$166:$BA$173,BB$190,1)</f>
        <v>120.790415908833</v>
      </c>
      <c r="BC182" s="462" cm="1">
        <f t="array" aca="1" ref="BC182" ca="1">BC196*BC209*INDEX($BA$166:$BA$173,BC$190,1)*$AV182*BC$178</f>
        <v>77.104331391730909</v>
      </c>
      <c r="BD182" s="462"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2668</v>
      </c>
      <c r="I183" s="180">
        <v>18.100000000000001</v>
      </c>
      <c r="J183" s="467">
        <v>4.8</v>
      </c>
      <c r="K183" s="468">
        <v>6.8</v>
      </c>
      <c r="L183" s="468">
        <v>6.8</v>
      </c>
      <c r="M183" s="468">
        <v>6.8</v>
      </c>
      <c r="N183" s="469">
        <v>3.6</v>
      </c>
      <c r="O183" s="466">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1"/>
      <c r="AF183" s="461"/>
      <c r="AG183" s="76"/>
      <c r="AH183" s="76"/>
      <c r="AI183" s="76"/>
      <c r="AJ183" s="76"/>
      <c r="AK183" s="76"/>
      <c r="AL183" s="76"/>
      <c r="AM183" s="76"/>
      <c r="AN183" s="73"/>
      <c r="AO183" s="57"/>
      <c r="AP183" s="45"/>
      <c r="AQ183" s="45"/>
      <c r="AR183" s="45"/>
      <c r="AS183" s="459"/>
      <c r="AT183" s="459"/>
      <c r="AV183" s="180">
        <v>50</v>
      </c>
      <c r="AW183" s="462" cm="1">
        <f t="array" aca="1" ref="AW183" ca="1">AW197*AW210*INDEX($BA$166:$BA$173,AW$190,1)*$AV183*AW$178</f>
        <v>131.48438936500881</v>
      </c>
      <c r="AX183" s="462" cm="1">
        <f t="array" aca="1" ref="AX183" ca="1">AX197*AX210*INDEX($BA$166:$BA$173,AX$190,1)*$AV183*AX$178</f>
        <v>0</v>
      </c>
      <c r="AY183" s="462" cm="1">
        <f t="array" aca="1" ref="AY183" ca="1">AY197*AY210*INDEX($BA$166:$BA$173,AY$190,1)*$AV183*AY$178</f>
        <v>0</v>
      </c>
      <c r="AZ183" s="462" cm="1">
        <f t="array" aca="1" ref="AZ183" ca="1">AZ197*AZ210*INDEX($BA$166:$BA$173,AZ$190,1)*$AV183*AZ$178</f>
        <v>80.437095614665708</v>
      </c>
      <c r="BA183" s="462" cm="1">
        <f t="array" aca="1" ref="BA183" ca="1">BA197*BA210*INDEX($BA$166:$BA$173,BA$190,1)</f>
        <v>106.14085516656608</v>
      </c>
      <c r="BB183" s="462" cm="1">
        <f t="array" aca="1" ref="BB183" ca="1">BB197*BB210*INDEX($BA$166:$BA$173,BB$190,1)</f>
        <v>120.790415908833</v>
      </c>
      <c r="BC183" s="462" cm="1">
        <f t="array" aca="1" ref="BC183" ca="1">BC197*BC210*INDEX($BA$166:$BA$173,BC$190,1)*$AV183*BC$178</f>
        <v>85.671479324145452</v>
      </c>
      <c r="BD183" s="462"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302</v>
      </c>
      <c r="I184" s="180">
        <v>28.1</v>
      </c>
      <c r="J184" s="467">
        <v>4.3</v>
      </c>
      <c r="K184" s="468">
        <v>5.3</v>
      </c>
      <c r="L184" s="468">
        <v>5.3</v>
      </c>
      <c r="M184" s="468">
        <v>5.3</v>
      </c>
      <c r="N184" s="469">
        <v>3.6</v>
      </c>
      <c r="O184" s="466">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1"/>
      <c r="AF184" s="461"/>
      <c r="AG184" s="76"/>
      <c r="AH184" s="76"/>
      <c r="AI184" s="76"/>
      <c r="AJ184" s="76"/>
      <c r="AK184" s="76"/>
      <c r="AL184" s="76"/>
      <c r="AM184" s="76"/>
      <c r="AN184" s="73"/>
      <c r="AO184" s="57"/>
      <c r="AP184" s="45"/>
      <c r="AQ184" s="45"/>
      <c r="AR184" s="45"/>
      <c r="AS184" s="459"/>
      <c r="AT184" s="459"/>
      <c r="AV184" s="180">
        <v>55</v>
      </c>
      <c r="AW184" s="462" cm="1">
        <f t="array" aca="1" ref="AW184" ca="1">AW198*AW211*INDEX($BA$166:$BA$173,AW$190,1)*$AV184*AW$178</f>
        <v>144.63282830150968</v>
      </c>
      <c r="AX184" s="462" cm="1">
        <f t="array" aca="1" ref="AX184" ca="1">AX198*AX211*INDEX($BA$166:$BA$173,AX$190,1)*$AV184*AX$178</f>
        <v>0</v>
      </c>
      <c r="AY184" s="462" cm="1">
        <f t="array" aca="1" ref="AY184" ca="1">AY198*AY211*INDEX($BA$166:$BA$173,AY$190,1)*$AV184*AY$178</f>
        <v>0</v>
      </c>
      <c r="AZ184" s="462" cm="1">
        <f t="array" aca="1" ref="AZ184" ca="1">AZ198*AZ211*INDEX($BA$166:$BA$173,AZ$190,1)*$AV184*AZ$178</f>
        <v>88.480805176132279</v>
      </c>
      <c r="BA184" s="462" cm="1">
        <f t="array" aca="1" ref="BA184" ca="1">BA198*BA211*INDEX($BA$166:$BA$173,BA$190,1)</f>
        <v>111.19518160306923</v>
      </c>
      <c r="BB184" s="462" cm="1">
        <f t="array" aca="1" ref="BB184" ca="1">BB198*BB211*INDEX($BA$166:$BA$173,BB$190,1)</f>
        <v>120.790415908833</v>
      </c>
      <c r="BC184" s="462" cm="1">
        <f t="array" aca="1" ref="BC184" ca="1">BC198*BC211*INDEX($BA$166:$BA$173,BC$190,1)*$AV184*BC$178</f>
        <v>94.238627256560008</v>
      </c>
      <c r="BD184" s="462"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7">
        <v>4</v>
      </c>
      <c r="K185" s="468">
        <v>5</v>
      </c>
      <c r="L185" s="468">
        <v>5</v>
      </c>
      <c r="M185" s="468">
        <v>5</v>
      </c>
      <c r="N185" s="469">
        <v>3.6</v>
      </c>
      <c r="O185" s="466">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1"/>
      <c r="AF185" s="461"/>
      <c r="AG185" s="76"/>
      <c r="AH185" s="76"/>
      <c r="AI185" s="76"/>
      <c r="AJ185" s="76"/>
      <c r="AK185" s="76"/>
      <c r="AL185" s="76"/>
      <c r="AM185" s="76"/>
      <c r="AN185" s="73"/>
      <c r="AO185" s="57"/>
      <c r="AP185" s="45"/>
      <c r="AQ185" s="45"/>
      <c r="AR185" s="45"/>
      <c r="AS185" s="459"/>
      <c r="AT185" s="459"/>
      <c r="AV185" s="180">
        <v>60</v>
      </c>
      <c r="AW185" s="462" cm="1">
        <f t="array" aca="1" ref="AW185" ca="1">AW199*AW212*INDEX($BA$166:$BA$173,AW$190,1)*$AV185*AW$178</f>
        <v>157.78126723801054</v>
      </c>
      <c r="AX185" s="462" cm="1">
        <f t="array" aca="1" ref="AX185" ca="1">AX199*AX212*INDEX($BA$166:$BA$173,AX$190,1)*$AV185*AX$178</f>
        <v>0</v>
      </c>
      <c r="AY185" s="462" cm="1">
        <f t="array" aca="1" ref="AY185" ca="1">AY199*AY212*INDEX($BA$166:$BA$173,AY$190,1)*$AV185*AY$178</f>
        <v>0</v>
      </c>
      <c r="AZ185" s="462" cm="1">
        <f t="array" aca="1" ref="AZ185" ca="1">AZ199*AZ212*INDEX($BA$166:$BA$173,AZ$190,1)*$AV185*AZ$178</f>
        <v>96.524514737598864</v>
      </c>
      <c r="BA185" s="462" cm="1">
        <f t="array" aca="1" ref="BA185" ca="1">BA199*BA212*INDEX($BA$166:$BA$173,BA$190,1)</f>
        <v>121.30383447607552</v>
      </c>
      <c r="BB185" s="462" cm="1">
        <f t="array" aca="1" ref="BB185" ca="1">BB199*BB212*INDEX($BA$166:$BA$173,BB$190,1)</f>
        <v>120.790415908833</v>
      </c>
      <c r="BC185" s="462" cm="1">
        <f t="array" aca="1" ref="BC185" ca="1">BC199*BC212*INDEX($BA$166:$BA$173,BC$190,1)*$AV185*BC$178</f>
        <v>102.80577518897455</v>
      </c>
      <c r="BD185" s="462"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7">
        <f t="shared" si="36"/>
        <v>4</v>
      </c>
      <c r="K186" s="468">
        <f t="shared" si="36"/>
        <v>5</v>
      </c>
      <c r="L186" s="468">
        <f t="shared" si="36"/>
        <v>5</v>
      </c>
      <c r="M186" s="468">
        <f t="shared" si="36"/>
        <v>5</v>
      </c>
      <c r="N186" s="469">
        <f t="shared" si="36"/>
        <v>3.6</v>
      </c>
      <c r="O186" s="466">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1"/>
      <c r="AF186" s="461"/>
      <c r="AG186" s="76"/>
      <c r="AH186" s="76"/>
      <c r="AI186" s="76"/>
      <c r="AJ186" s="76"/>
      <c r="AK186" s="76"/>
      <c r="AL186" s="76"/>
      <c r="AM186" s="76"/>
      <c r="AN186" s="73"/>
      <c r="AO186" s="57"/>
      <c r="AP186" s="45"/>
      <c r="AQ186" s="45"/>
      <c r="AR186" s="45"/>
      <c r="AS186" s="459"/>
      <c r="AT186" s="459"/>
      <c r="AV186" s="180">
        <v>65</v>
      </c>
      <c r="AW186" s="462" cm="1">
        <f t="array" aca="1" ref="AW186" ca="1">AW200*AW213*INDEX($BA$166:$BA$173,AW$190,1)*$AV186*AW$178</f>
        <v>149.72075467382018</v>
      </c>
      <c r="AX186" s="462" cm="1">
        <f t="array" aca="1" ref="AX186" ca="1">AX200*AX213*INDEX($BA$166:$BA$173,AX$190,1)*$AV186*AX$178</f>
        <v>0</v>
      </c>
      <c r="AY186" s="462" cm="1">
        <f t="array" aca="1" ref="AY186" ca="1">AY200*AY213*INDEX($BA$166:$BA$173,AY$190,1)*$AV186*AY$178</f>
        <v>0</v>
      </c>
      <c r="AZ186" s="462" cm="1">
        <f t="array" aca="1" ref="AZ186" ca="1">AZ200*AZ213*INDEX($BA$166:$BA$173,AZ$190,1)*$AV186*AZ$178</f>
        <v>104.56822429906542</v>
      </c>
      <c r="BA186" s="462" cm="1">
        <f t="array" aca="1" ref="BA186" ca="1">BA200*BA213*INDEX($BA$166:$BA$173,BA$190,1)</f>
        <v>121.30383447607552</v>
      </c>
      <c r="BB186" s="462" cm="1">
        <f t="array" aca="1" ref="BB186" ca="1">BB200*BB213*INDEX($BA$166:$BA$173,BB$190,1)</f>
        <v>120.790415908833</v>
      </c>
      <c r="BC186" s="462" cm="1">
        <f t="array" aca="1" ref="BC186" ca="1">BC200*BC213*INDEX($BA$166:$BA$173,BC$190,1)*$AV186*BC$178</f>
        <v>111.37292312138909</v>
      </c>
      <c r="BD186" s="462"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70">
        <f t="shared" si="36"/>
        <v>4</v>
      </c>
      <c r="K187" s="471">
        <f t="shared" si="36"/>
        <v>5</v>
      </c>
      <c r="L187" s="471">
        <f t="shared" si="36"/>
        <v>5</v>
      </c>
      <c r="M187" s="471">
        <f t="shared" si="36"/>
        <v>5</v>
      </c>
      <c r="N187" s="472">
        <f t="shared" si="36"/>
        <v>3.6</v>
      </c>
      <c r="O187" s="466">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1"/>
      <c r="AF187" s="461"/>
      <c r="AG187" s="76"/>
      <c r="AH187" s="76"/>
      <c r="AI187" s="76"/>
      <c r="AJ187" s="76"/>
      <c r="AK187" s="76"/>
      <c r="AL187" s="76"/>
      <c r="AM187" s="76"/>
      <c r="AN187" s="73"/>
      <c r="AO187" s="57"/>
      <c r="AP187" s="45"/>
      <c r="AQ187" s="45"/>
      <c r="AR187" s="45"/>
      <c r="AS187" s="459"/>
      <c r="AT187" s="459"/>
      <c r="AV187" s="180">
        <v>70</v>
      </c>
      <c r="AW187" s="462" cm="1">
        <f t="array" aca="1" ref="AW187" ca="1">AW201*AW214*INDEX($BA$166:$BA$173,AW$190,1)*$AV187*AW$178</f>
        <v>161.2377358025756</v>
      </c>
      <c r="AX187" s="462" cm="1">
        <f t="array" aca="1" ref="AX187" ca="1">AX201*AX214*INDEX($BA$166:$BA$173,AX$190,1)*$AV187*AX$178</f>
        <v>0</v>
      </c>
      <c r="AY187" s="462" cm="1">
        <f t="array" aca="1" ref="AY187" ca="1">AY201*AY214*INDEX($BA$166:$BA$173,AY$190,1)*$AV187*AY$178</f>
        <v>0</v>
      </c>
      <c r="AZ187" s="462" cm="1">
        <f t="array" aca="1" ref="AZ187" ca="1">AZ201*AZ214*INDEX($BA$166:$BA$173,AZ$190,1)*$AV187*AZ$178</f>
        <v>112.61193386053201</v>
      </c>
      <c r="BA187" s="462" cm="1">
        <f t="array" aca="1" ref="BA187" ca="1">BA201*BA214*INDEX($BA$166:$BA$173,BA$190,1)</f>
        <v>121.30383447607552</v>
      </c>
      <c r="BB187" s="462" cm="1">
        <f t="array" aca="1" ref="BB187" ca="1">BB201*BB214*INDEX($BA$166:$BA$173,BB$190,1)</f>
        <v>120.790415908833</v>
      </c>
      <c r="BC187" s="462" cm="1">
        <f t="array" aca="1" ref="BC187" ca="1">BC201*BC214*INDEX($BA$166:$BA$173,BC$190,1)*$AV187*BC$178</f>
        <v>119.94007105380365</v>
      </c>
      <c r="BD187" s="462"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3">
        <v>0</v>
      </c>
      <c r="K188" s="473">
        <v>0</v>
      </c>
      <c r="L188" s="473">
        <v>0</v>
      </c>
      <c r="M188" s="473">
        <v>0</v>
      </c>
      <c r="N188" s="473">
        <v>0</v>
      </c>
      <c r="O188" s="474">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3">
        <v>1</v>
      </c>
      <c r="K189" s="464">
        <v>2</v>
      </c>
      <c r="L189" s="464">
        <v>2</v>
      </c>
      <c r="M189" s="464">
        <v>2</v>
      </c>
      <c r="N189" s="465">
        <v>1</v>
      </c>
      <c r="O189" s="466">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7">
        <v>3</v>
      </c>
      <c r="K190" s="468">
        <v>5.5</v>
      </c>
      <c r="L190" s="468">
        <v>5.5</v>
      </c>
      <c r="M190" s="468">
        <v>5.5</v>
      </c>
      <c r="N190" s="469">
        <v>3</v>
      </c>
      <c r="O190" s="466">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2669</v>
      </c>
      <c r="I191" s="180">
        <v>18.100000000000001</v>
      </c>
      <c r="J191" s="467">
        <v>5</v>
      </c>
      <c r="K191" s="468">
        <v>6</v>
      </c>
      <c r="L191" s="468">
        <v>6</v>
      </c>
      <c r="M191" s="468">
        <v>6</v>
      </c>
      <c r="N191" s="469">
        <v>5</v>
      </c>
      <c r="O191" s="466">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2908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7"/>
        <v>4</v>
      </c>
      <c r="D192" s="73"/>
      <c r="E192" s="70"/>
      <c r="F192" s="70">
        <f t="shared" si="48"/>
        <v>1</v>
      </c>
      <c r="G192" s="73"/>
      <c r="H192" s="76"/>
      <c r="I192" s="180">
        <v>28.1</v>
      </c>
      <c r="J192" s="467">
        <v>5.2</v>
      </c>
      <c r="K192" s="468">
        <v>6.8</v>
      </c>
      <c r="L192" s="468">
        <v>6.8</v>
      </c>
      <c r="M192" s="468">
        <v>6.8</v>
      </c>
      <c r="N192" s="469">
        <v>5.2</v>
      </c>
      <c r="O192" s="466">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7"/>
        <v>4</v>
      </c>
      <c r="D193" s="73"/>
      <c r="E193" s="70"/>
      <c r="F193" s="70">
        <f t="shared" si="48"/>
        <v>1</v>
      </c>
      <c r="G193" s="73"/>
      <c r="H193" s="76"/>
      <c r="I193" s="180">
        <v>31.1</v>
      </c>
      <c r="J193" s="467">
        <v>5</v>
      </c>
      <c r="K193" s="468">
        <v>6.6</v>
      </c>
      <c r="L193" s="468">
        <v>6.6</v>
      </c>
      <c r="M193" s="468">
        <v>6.6</v>
      </c>
      <c r="N193" s="469">
        <v>5</v>
      </c>
      <c r="O193" s="466">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7">
        <v>5</v>
      </c>
      <c r="K194" s="468">
        <v>6</v>
      </c>
      <c r="L194" s="468">
        <v>6</v>
      </c>
      <c r="M194" s="468">
        <v>6</v>
      </c>
      <c r="N194" s="469">
        <v>5</v>
      </c>
      <c r="O194" s="466">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70">
        <v>4.8</v>
      </c>
      <c r="K195" s="471">
        <v>5.8</v>
      </c>
      <c r="L195" s="471">
        <v>5.8</v>
      </c>
      <c r="M195" s="471">
        <v>5.8</v>
      </c>
      <c r="N195" s="472">
        <v>4.8</v>
      </c>
      <c r="O195" s="466">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3">
        <v>0</v>
      </c>
      <c r="K196" s="473">
        <v>0</v>
      </c>
      <c r="L196" s="473">
        <v>0</v>
      </c>
      <c r="M196" s="473">
        <v>0</v>
      </c>
      <c r="N196" s="473">
        <v>0</v>
      </c>
      <c r="O196" s="474">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3">
        <v>1</v>
      </c>
      <c r="K197" s="464">
        <v>2</v>
      </c>
      <c r="L197" s="464">
        <v>2</v>
      </c>
      <c r="M197" s="464">
        <v>2</v>
      </c>
      <c r="N197" s="465">
        <v>1</v>
      </c>
      <c r="O197" s="466">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7">
        <v>3</v>
      </c>
      <c r="K198" s="468">
        <v>5</v>
      </c>
      <c r="L198" s="468">
        <v>5</v>
      </c>
      <c r="M198" s="468">
        <v>5</v>
      </c>
      <c r="N198" s="469">
        <v>3</v>
      </c>
      <c r="O198" s="466">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2669</v>
      </c>
      <c r="I199" s="180">
        <v>18.100000000000001</v>
      </c>
      <c r="J199" s="467">
        <v>4.5</v>
      </c>
      <c r="K199" s="468">
        <v>5.6</v>
      </c>
      <c r="L199" s="468">
        <v>5.6</v>
      </c>
      <c r="M199" s="468">
        <v>5.6</v>
      </c>
      <c r="N199" s="469">
        <v>4.5</v>
      </c>
      <c r="O199" s="466">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7">
        <v>5</v>
      </c>
      <c r="K200" s="468">
        <v>6.4</v>
      </c>
      <c r="L200" s="468">
        <v>6.4</v>
      </c>
      <c r="M200" s="468">
        <v>6.4</v>
      </c>
      <c r="N200" s="469">
        <v>5</v>
      </c>
      <c r="O200" s="466">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7">
        <v>4.5999999999999996</v>
      </c>
      <c r="K201" s="468">
        <v>6.2</v>
      </c>
      <c r="L201" s="468">
        <v>6.2</v>
      </c>
      <c r="M201" s="468">
        <v>6.2</v>
      </c>
      <c r="N201" s="469">
        <v>4.5999999999999996</v>
      </c>
      <c r="O201" s="466">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7">
        <v>4</v>
      </c>
      <c r="K202" s="468">
        <v>5.8</v>
      </c>
      <c r="L202" s="468">
        <v>5.8</v>
      </c>
      <c r="M202" s="468">
        <v>5.8</v>
      </c>
      <c r="N202" s="469">
        <v>4</v>
      </c>
      <c r="O202" s="466">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51"/>
        <v>4</v>
      </c>
      <c r="D203" s="73"/>
      <c r="E203" s="70"/>
      <c r="F203" s="70">
        <f t="shared" si="48"/>
        <v>2</v>
      </c>
      <c r="G203" s="73"/>
      <c r="H203" s="76"/>
      <c r="I203" s="180">
        <f t="shared" ref="I203" si="53">I202</f>
        <v>31.1</v>
      </c>
      <c r="J203" s="470">
        <v>4</v>
      </c>
      <c r="K203" s="471">
        <v>5.4</v>
      </c>
      <c r="L203" s="471">
        <v>5.4</v>
      </c>
      <c r="M203" s="471">
        <v>5.4</v>
      </c>
      <c r="N203" s="472">
        <v>4</v>
      </c>
      <c r="O203" s="466">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3">
        <v>0</v>
      </c>
      <c r="K204" s="473">
        <v>0</v>
      </c>
      <c r="L204" s="473">
        <v>0</v>
      </c>
      <c r="M204" s="473">
        <v>0</v>
      </c>
      <c r="N204" s="473">
        <v>0</v>
      </c>
      <c r="O204" s="474">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3">
        <f t="shared" si="54"/>
        <v>3</v>
      </c>
      <c r="K205" s="464">
        <f t="shared" si="54"/>
        <v>3</v>
      </c>
      <c r="L205" s="464">
        <f t="shared" si="54"/>
        <v>3</v>
      </c>
      <c r="M205" s="464">
        <f t="shared" si="54"/>
        <v>3</v>
      </c>
      <c r="N205" s="465">
        <f t="shared" si="54"/>
        <v>2</v>
      </c>
      <c r="O205" s="466">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7">
        <f t="shared" si="54"/>
        <v>4.4000000000000004</v>
      </c>
      <c r="K206" s="468">
        <f t="shared" si="54"/>
        <v>4.4000000000000004</v>
      </c>
      <c r="L206" s="468">
        <f t="shared" si="54"/>
        <v>4.4000000000000004</v>
      </c>
      <c r="M206" s="468">
        <f t="shared" si="54"/>
        <v>4.4000000000000004</v>
      </c>
      <c r="N206" s="469">
        <f t="shared" si="54"/>
        <v>2</v>
      </c>
      <c r="O206" s="466">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303</v>
      </c>
      <c r="I207" s="180">
        <f t="shared" si="54"/>
        <v>18.100000000000001</v>
      </c>
      <c r="J207" s="467">
        <f t="shared" si="54"/>
        <v>5</v>
      </c>
      <c r="K207" s="468">
        <f t="shared" si="54"/>
        <v>5.2</v>
      </c>
      <c r="L207" s="468">
        <f t="shared" si="54"/>
        <v>5.2</v>
      </c>
      <c r="M207" s="468">
        <f t="shared" si="54"/>
        <v>5.2</v>
      </c>
      <c r="N207" s="469">
        <f t="shared" si="54"/>
        <v>4</v>
      </c>
      <c r="O207" s="466">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7">
        <f t="shared" si="54"/>
        <v>4.5</v>
      </c>
      <c r="K208" s="468">
        <f t="shared" si="54"/>
        <v>4.9000000000000004</v>
      </c>
      <c r="L208" s="468">
        <f t="shared" si="54"/>
        <v>4.9000000000000004</v>
      </c>
      <c r="M208" s="468">
        <f t="shared" si="54"/>
        <v>4.9000000000000004</v>
      </c>
      <c r="N208" s="469">
        <f t="shared" si="54"/>
        <v>4</v>
      </c>
      <c r="O208" s="466">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7">
        <f t="shared" si="54"/>
        <v>4.4000000000000004</v>
      </c>
      <c r="K209" s="468">
        <f t="shared" si="54"/>
        <v>4.5999999999999996</v>
      </c>
      <c r="L209" s="468">
        <f t="shared" si="54"/>
        <v>4.5999999999999996</v>
      </c>
      <c r="M209" s="468">
        <f t="shared" si="54"/>
        <v>4.5999999999999996</v>
      </c>
      <c r="N209" s="469">
        <f t="shared" si="54"/>
        <v>4</v>
      </c>
      <c r="O209" s="466">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7">
        <f t="shared" si="54"/>
        <v>4</v>
      </c>
      <c r="K210" s="468">
        <f t="shared" si="54"/>
        <v>4</v>
      </c>
      <c r="L210" s="468">
        <f t="shared" si="54"/>
        <v>4</v>
      </c>
      <c r="M210" s="468">
        <f t="shared" si="54"/>
        <v>4</v>
      </c>
      <c r="N210" s="469">
        <f t="shared" si="54"/>
        <v>4</v>
      </c>
      <c r="O210" s="466">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70">
        <f t="shared" si="54"/>
        <v>4</v>
      </c>
      <c r="K211" s="471">
        <f t="shared" si="54"/>
        <v>4</v>
      </c>
      <c r="L211" s="471">
        <f t="shared" si="54"/>
        <v>4</v>
      </c>
      <c r="M211" s="471">
        <f t="shared" si="54"/>
        <v>4</v>
      </c>
      <c r="N211" s="472">
        <f t="shared" si="54"/>
        <v>4</v>
      </c>
      <c r="O211" s="466">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3">
        <v>0</v>
      </c>
      <c r="K212" s="473">
        <v>0</v>
      </c>
      <c r="L212" s="473">
        <v>0</v>
      </c>
      <c r="M212" s="473">
        <v>0</v>
      </c>
      <c r="N212" s="473">
        <v>0</v>
      </c>
      <c r="O212" s="474">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5">
        <v>26.194567913996277</v>
      </c>
      <c r="K213" s="476">
        <v>26.194567913996277</v>
      </c>
      <c r="L213" s="476">
        <v>26.194567913996277</v>
      </c>
      <c r="M213" s="476">
        <v>26.194567913996277</v>
      </c>
      <c r="N213" s="477">
        <v>17.463045275997519</v>
      </c>
      <c r="O213" s="466">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8">
        <v>53.786179450072368</v>
      </c>
      <c r="K214" s="479">
        <v>53.786179450072368</v>
      </c>
      <c r="L214" s="479">
        <v>53.786179450072368</v>
      </c>
      <c r="M214" s="468">
        <v>84</v>
      </c>
      <c r="N214" s="469">
        <v>84</v>
      </c>
      <c r="O214" s="466">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304</v>
      </c>
      <c r="I215" s="180">
        <v>40</v>
      </c>
      <c r="J215" s="480">
        <v>69.852181103990077</v>
      </c>
      <c r="K215" s="481">
        <v>72.64626834814969</v>
      </c>
      <c r="L215" s="481">
        <v>72.64626834814969</v>
      </c>
      <c r="M215" s="468">
        <v>92</v>
      </c>
      <c r="N215" s="469">
        <v>92</v>
      </c>
      <c r="O215" s="466">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6"/>
        <v>4</v>
      </c>
      <c r="D216" s="73"/>
      <c r="E216" s="70"/>
      <c r="F216" s="70">
        <f t="shared" si="48"/>
        <v>4</v>
      </c>
      <c r="G216" s="73"/>
      <c r="H216" s="97" t="s">
        <v>2670</v>
      </c>
      <c r="I216" s="180">
        <v>45</v>
      </c>
      <c r="J216" s="480">
        <v>78.583703741988842</v>
      </c>
      <c r="K216" s="481">
        <v>81.727051891668395</v>
      </c>
      <c r="L216" s="481">
        <v>81.727051891668395</v>
      </c>
      <c r="M216" s="468">
        <v>99.000000000000014</v>
      </c>
      <c r="N216" s="469">
        <v>99.000000000000014</v>
      </c>
      <c r="O216" s="466">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6"/>
        <v>4</v>
      </c>
      <c r="D217" s="73"/>
      <c r="E217" s="70"/>
      <c r="F217" s="70">
        <f t="shared" si="48"/>
        <v>4</v>
      </c>
      <c r="G217" s="73"/>
      <c r="H217" s="76"/>
      <c r="I217" s="180">
        <v>50</v>
      </c>
      <c r="J217" s="480">
        <v>87.315226379987593</v>
      </c>
      <c r="K217" s="481">
        <v>90.807835435187116</v>
      </c>
      <c r="L217" s="481">
        <v>90.807835435187116</v>
      </c>
      <c r="M217" s="468">
        <v>105</v>
      </c>
      <c r="N217" s="469">
        <v>105</v>
      </c>
      <c r="O217" s="466">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6"/>
        <v>4</v>
      </c>
      <c r="D218" s="73"/>
      <c r="E218" s="70"/>
      <c r="F218" s="70">
        <f t="shared" si="48"/>
        <v>4</v>
      </c>
      <c r="G218" s="73"/>
      <c r="H218" s="76"/>
      <c r="I218" s="180">
        <v>55</v>
      </c>
      <c r="J218" s="480">
        <v>96.046749017986357</v>
      </c>
      <c r="K218" s="481">
        <v>99.888618978705821</v>
      </c>
      <c r="L218" s="481">
        <v>99.888618978705821</v>
      </c>
      <c r="M218" s="468">
        <v>110</v>
      </c>
      <c r="N218" s="469">
        <v>110</v>
      </c>
      <c r="O218" s="466">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6"/>
        <v>4</v>
      </c>
      <c r="D219" s="73"/>
      <c r="E219" s="70"/>
      <c r="F219" s="70">
        <f t="shared" si="48"/>
        <v>4</v>
      </c>
      <c r="G219" s="73"/>
      <c r="H219" s="76"/>
      <c r="I219" s="180">
        <v>60</v>
      </c>
      <c r="J219" s="482">
        <v>104.77827165598511</v>
      </c>
      <c r="K219" s="483">
        <v>108.96940252222453</v>
      </c>
      <c r="L219" s="483">
        <v>108.96940252222453</v>
      </c>
      <c r="M219" s="471">
        <v>120</v>
      </c>
      <c r="N219" s="472">
        <v>120</v>
      </c>
      <c r="O219" s="466">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6"/>
        <v>4</v>
      </c>
      <c r="D220" s="73"/>
      <c r="E220" s="70"/>
      <c r="F220" s="70">
        <f t="shared" si="48"/>
        <v>4</v>
      </c>
      <c r="G220" s="73"/>
      <c r="H220" s="76"/>
      <c r="I220" s="96">
        <v>1000</v>
      </c>
      <c r="J220" s="473">
        <v>0</v>
      </c>
      <c r="K220" s="473">
        <v>0</v>
      </c>
      <c r="L220" s="473">
        <v>0</v>
      </c>
      <c r="M220" s="473">
        <v>0</v>
      </c>
      <c r="N220" s="473">
        <v>0</v>
      </c>
      <c r="O220" s="474">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5">
        <v>23.516900971676659</v>
      </c>
      <c r="K221" s="476">
        <v>23.516900971676659</v>
      </c>
      <c r="L221" s="464">
        <v>130</v>
      </c>
      <c r="M221" s="464">
        <v>145</v>
      </c>
      <c r="N221" s="465">
        <v>155</v>
      </c>
      <c r="O221" s="466">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8">
        <v>48.151436841017158</v>
      </c>
      <c r="K222" s="479">
        <v>48.151436841017158</v>
      </c>
      <c r="L222" s="468">
        <v>130</v>
      </c>
      <c r="M222" s="468">
        <v>145</v>
      </c>
      <c r="N222" s="469">
        <v>155</v>
      </c>
      <c r="O222" s="466">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8"/>
        <v>4</v>
      </c>
      <c r="D223" s="73"/>
      <c r="E223" s="70"/>
      <c r="F223" s="70">
        <f t="shared" si="48"/>
        <v>5</v>
      </c>
      <c r="G223" s="73"/>
      <c r="H223" s="97" t="s">
        <v>305</v>
      </c>
      <c r="I223" s="180">
        <v>40</v>
      </c>
      <c r="J223" s="480">
        <v>66.747639721590517</v>
      </c>
      <c r="K223" s="481">
        <v>69.417545310454145</v>
      </c>
      <c r="L223" s="468">
        <v>130</v>
      </c>
      <c r="M223" s="468">
        <v>145</v>
      </c>
      <c r="N223" s="469">
        <v>155</v>
      </c>
      <c r="O223" s="466">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8"/>
        <v>4</v>
      </c>
      <c r="D224" s="73"/>
      <c r="E224" s="70"/>
      <c r="F224" s="70">
        <f t="shared" si="48"/>
        <v>5</v>
      </c>
      <c r="G224" s="73"/>
      <c r="H224" s="97" t="s">
        <v>2671</v>
      </c>
      <c r="I224" s="180">
        <f t="shared" ref="I224:I227" si="59">I223</f>
        <v>40</v>
      </c>
      <c r="J224" s="480">
        <v>66.747639721590517</v>
      </c>
      <c r="K224" s="481">
        <v>69.417545310454145</v>
      </c>
      <c r="L224" s="468">
        <v>130</v>
      </c>
      <c r="M224" s="468">
        <v>145</v>
      </c>
      <c r="N224" s="469">
        <v>155</v>
      </c>
      <c r="O224" s="466">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8"/>
        <v>4</v>
      </c>
      <c r="D225" s="73"/>
      <c r="E225" s="70"/>
      <c r="F225" s="70">
        <f t="shared" si="48"/>
        <v>5</v>
      </c>
      <c r="G225" s="73"/>
      <c r="H225" s="76"/>
      <c r="I225" s="180">
        <f t="shared" si="59"/>
        <v>40</v>
      </c>
      <c r="J225" s="480">
        <v>66.747639721590517</v>
      </c>
      <c r="K225" s="481">
        <v>69.417545310454145</v>
      </c>
      <c r="L225" s="468">
        <v>130</v>
      </c>
      <c r="M225" s="468">
        <v>145</v>
      </c>
      <c r="N225" s="469">
        <v>155</v>
      </c>
      <c r="O225" s="466">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8"/>
        <v>4</v>
      </c>
      <c r="D226" s="73"/>
      <c r="E226" s="70"/>
      <c r="F226" s="70">
        <f t="shared" si="48"/>
        <v>5</v>
      </c>
      <c r="G226" s="73"/>
      <c r="H226" s="76"/>
      <c r="I226" s="180">
        <f t="shared" si="59"/>
        <v>40</v>
      </c>
      <c r="J226" s="480">
        <v>66.747639721590517</v>
      </c>
      <c r="K226" s="481">
        <v>69.417545310454145</v>
      </c>
      <c r="L226" s="468">
        <v>130</v>
      </c>
      <c r="M226" s="468">
        <v>145</v>
      </c>
      <c r="N226" s="469">
        <v>155</v>
      </c>
      <c r="O226" s="466">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8"/>
        <v>4</v>
      </c>
      <c r="D227" s="73"/>
      <c r="E227" s="70"/>
      <c r="F227" s="70">
        <f t="shared" si="48"/>
        <v>5</v>
      </c>
      <c r="G227" s="73"/>
      <c r="H227" s="76"/>
      <c r="I227" s="180">
        <f t="shared" si="59"/>
        <v>40</v>
      </c>
      <c r="J227" s="482">
        <v>66.747639721590517</v>
      </c>
      <c r="K227" s="483">
        <v>69.417545310454145</v>
      </c>
      <c r="L227" s="471">
        <v>130</v>
      </c>
      <c r="M227" s="471">
        <v>145</v>
      </c>
      <c r="N227" s="472">
        <v>155</v>
      </c>
      <c r="O227" s="466">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8"/>
        <v>4</v>
      </c>
      <c r="D228" s="73"/>
      <c r="E228" s="70"/>
      <c r="F228" s="70">
        <f t="shared" si="48"/>
        <v>5</v>
      </c>
      <c r="G228" s="73"/>
      <c r="H228" s="76"/>
      <c r="I228" s="96">
        <v>1000</v>
      </c>
      <c r="J228" s="473">
        <v>0</v>
      </c>
      <c r="K228" s="473">
        <v>0</v>
      </c>
      <c r="L228" s="473">
        <v>0</v>
      </c>
      <c r="M228" s="473">
        <v>0</v>
      </c>
      <c r="N228" s="473">
        <v>0</v>
      </c>
      <c r="O228" s="474">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3">
        <v>3</v>
      </c>
      <c r="K229" s="464">
        <v>3</v>
      </c>
      <c r="L229" s="464">
        <v>3</v>
      </c>
      <c r="M229" s="464">
        <v>3</v>
      </c>
      <c r="N229" s="465">
        <v>2</v>
      </c>
      <c r="O229" s="466">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7">
        <v>4.4000000000000004</v>
      </c>
      <c r="K230" s="468">
        <v>4.4000000000000004</v>
      </c>
      <c r="L230" s="468">
        <v>4.4000000000000004</v>
      </c>
      <c r="M230" s="468">
        <v>4.4000000000000004</v>
      </c>
      <c r="N230" s="469">
        <v>2</v>
      </c>
      <c r="O230" s="466">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60"/>
        <v>4</v>
      </c>
      <c r="D231" s="73"/>
      <c r="E231" s="70"/>
      <c r="F231" s="70">
        <f t="shared" si="48"/>
        <v>6</v>
      </c>
      <c r="G231" s="73"/>
      <c r="H231" s="97" t="s">
        <v>306</v>
      </c>
      <c r="I231" s="180">
        <v>18.100000000000001</v>
      </c>
      <c r="J231" s="467">
        <v>5</v>
      </c>
      <c r="K231" s="468">
        <v>5.2</v>
      </c>
      <c r="L231" s="468">
        <v>5.2</v>
      </c>
      <c r="M231" s="468">
        <v>5.2</v>
      </c>
      <c r="N231" s="469">
        <v>4</v>
      </c>
      <c r="O231" s="466">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60"/>
        <v>4</v>
      </c>
      <c r="D232" s="73"/>
      <c r="E232" s="70"/>
      <c r="F232" s="70">
        <f t="shared" si="48"/>
        <v>6</v>
      </c>
      <c r="G232" s="73"/>
      <c r="H232" s="76"/>
      <c r="I232" s="180">
        <v>35.1</v>
      </c>
      <c r="J232" s="467">
        <v>4.5</v>
      </c>
      <c r="K232" s="468">
        <v>4.9000000000000004</v>
      </c>
      <c r="L232" s="468">
        <v>4.9000000000000004</v>
      </c>
      <c r="M232" s="468">
        <v>4.9000000000000004</v>
      </c>
      <c r="N232" s="469">
        <v>4</v>
      </c>
      <c r="O232" s="466">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60"/>
        <v>4</v>
      </c>
      <c r="D233" s="73"/>
      <c r="E233" s="70"/>
      <c r="F233" s="70">
        <f t="shared" si="48"/>
        <v>6</v>
      </c>
      <c r="G233" s="73"/>
      <c r="H233" s="76"/>
      <c r="I233" s="180">
        <v>40.1</v>
      </c>
      <c r="J233" s="467">
        <v>4.4000000000000004</v>
      </c>
      <c r="K233" s="468">
        <v>4.5999999999999996</v>
      </c>
      <c r="L233" s="468">
        <v>4.5999999999999996</v>
      </c>
      <c r="M233" s="468">
        <v>4.5999999999999996</v>
      </c>
      <c r="N233" s="469">
        <v>4</v>
      </c>
      <c r="O233" s="466">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60"/>
        <v>4</v>
      </c>
      <c r="D234" s="73"/>
      <c r="E234" s="70"/>
      <c r="F234" s="70">
        <f t="shared" si="48"/>
        <v>6</v>
      </c>
      <c r="G234" s="73"/>
      <c r="H234" s="76"/>
      <c r="I234" s="180">
        <v>45.1</v>
      </c>
      <c r="J234" s="467">
        <v>4</v>
      </c>
      <c r="K234" s="468">
        <v>4</v>
      </c>
      <c r="L234" s="468">
        <v>4</v>
      </c>
      <c r="M234" s="468">
        <v>4</v>
      </c>
      <c r="N234" s="469">
        <v>4</v>
      </c>
      <c r="O234" s="466">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60"/>
        <v>4</v>
      </c>
      <c r="D235" s="73"/>
      <c r="E235" s="70"/>
      <c r="F235" s="70">
        <f t="shared" si="48"/>
        <v>6</v>
      </c>
      <c r="G235" s="73"/>
      <c r="H235" s="76"/>
      <c r="I235" s="180">
        <f t="shared" ref="I235:N235" si="61">I234</f>
        <v>45.1</v>
      </c>
      <c r="J235" s="484">
        <f t="shared" si="61"/>
        <v>4</v>
      </c>
      <c r="K235" s="485">
        <f t="shared" si="61"/>
        <v>4</v>
      </c>
      <c r="L235" s="485">
        <f t="shared" si="61"/>
        <v>4</v>
      </c>
      <c r="M235" s="485">
        <f t="shared" si="61"/>
        <v>4</v>
      </c>
      <c r="N235" s="486">
        <f t="shared" si="61"/>
        <v>4</v>
      </c>
      <c r="O235" s="466">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60"/>
        <v>4</v>
      </c>
      <c r="D236" s="73"/>
      <c r="E236" s="70"/>
      <c r="F236" s="70">
        <f t="shared" si="48"/>
        <v>6</v>
      </c>
      <c r="G236" s="73"/>
      <c r="H236" s="76"/>
      <c r="I236" s="96">
        <v>1000</v>
      </c>
      <c r="J236" s="473">
        <v>0</v>
      </c>
      <c r="K236" s="473">
        <v>0</v>
      </c>
      <c r="L236" s="473">
        <v>0</v>
      </c>
      <c r="M236" s="473">
        <v>0</v>
      </c>
      <c r="N236" s="473">
        <v>0</v>
      </c>
      <c r="O236" s="474">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3">
        <v>1</v>
      </c>
      <c r="K237" s="464">
        <v>1</v>
      </c>
      <c r="L237" s="464">
        <v>1</v>
      </c>
      <c r="M237" s="464">
        <v>1</v>
      </c>
      <c r="N237" s="465">
        <v>1</v>
      </c>
      <c r="O237" s="466">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7">
        <v>2</v>
      </c>
      <c r="K238" s="468">
        <v>2</v>
      </c>
      <c r="L238" s="468">
        <v>1</v>
      </c>
      <c r="M238" s="468">
        <v>1</v>
      </c>
      <c r="N238" s="469">
        <v>1</v>
      </c>
      <c r="O238" s="466">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62"/>
        <v>4</v>
      </c>
      <c r="D239" s="73"/>
      <c r="E239" s="70"/>
      <c r="F239" s="70">
        <f t="shared" si="48"/>
        <v>7</v>
      </c>
      <c r="G239" s="73"/>
      <c r="H239" s="97" t="s">
        <v>307</v>
      </c>
      <c r="I239" s="180">
        <v>30</v>
      </c>
      <c r="J239" s="467">
        <v>1</v>
      </c>
      <c r="K239" s="468">
        <v>1</v>
      </c>
      <c r="L239" s="468">
        <v>1</v>
      </c>
      <c r="M239" s="468">
        <v>1</v>
      </c>
      <c r="N239" s="469">
        <v>1</v>
      </c>
      <c r="O239" s="466">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62"/>
        <v>4</v>
      </c>
      <c r="D240" s="73"/>
      <c r="E240" s="70"/>
      <c r="F240" s="70">
        <f t="shared" si="48"/>
        <v>7</v>
      </c>
      <c r="G240" s="73"/>
      <c r="H240" s="76"/>
      <c r="I240" s="180">
        <f t="shared" ref="I240:N243" si="63">I239</f>
        <v>30</v>
      </c>
      <c r="J240" s="487">
        <f t="shared" si="63"/>
        <v>1</v>
      </c>
      <c r="K240" s="488">
        <f t="shared" si="63"/>
        <v>1</v>
      </c>
      <c r="L240" s="488">
        <f t="shared" si="63"/>
        <v>1</v>
      </c>
      <c r="M240" s="488">
        <f t="shared" si="63"/>
        <v>1</v>
      </c>
      <c r="N240" s="489">
        <f t="shared" si="63"/>
        <v>1</v>
      </c>
      <c r="O240" s="466">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62"/>
        <v>4</v>
      </c>
      <c r="D241" s="73"/>
      <c r="E241" s="70"/>
      <c r="F241" s="70">
        <f t="shared" si="48"/>
        <v>7</v>
      </c>
      <c r="G241" s="73"/>
      <c r="H241" s="76"/>
      <c r="I241" s="180">
        <f t="shared" si="63"/>
        <v>30</v>
      </c>
      <c r="J241" s="487">
        <f t="shared" si="63"/>
        <v>1</v>
      </c>
      <c r="K241" s="488">
        <f t="shared" si="63"/>
        <v>1</v>
      </c>
      <c r="L241" s="488">
        <f t="shared" si="63"/>
        <v>1</v>
      </c>
      <c r="M241" s="488">
        <f t="shared" si="63"/>
        <v>1</v>
      </c>
      <c r="N241" s="489">
        <f t="shared" si="63"/>
        <v>1</v>
      </c>
      <c r="O241" s="466">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62"/>
        <v>4</v>
      </c>
      <c r="D242" s="73"/>
      <c r="E242" s="70"/>
      <c r="F242" s="70">
        <f t="shared" si="48"/>
        <v>7</v>
      </c>
      <c r="G242" s="73"/>
      <c r="H242" s="76"/>
      <c r="I242" s="180">
        <f t="shared" si="63"/>
        <v>30</v>
      </c>
      <c r="J242" s="487">
        <f t="shared" si="63"/>
        <v>1</v>
      </c>
      <c r="K242" s="488">
        <f t="shared" si="63"/>
        <v>1</v>
      </c>
      <c r="L242" s="488">
        <f t="shared" si="63"/>
        <v>1</v>
      </c>
      <c r="M242" s="488">
        <f t="shared" si="63"/>
        <v>1</v>
      </c>
      <c r="N242" s="489">
        <f t="shared" si="63"/>
        <v>1</v>
      </c>
      <c r="O242" s="466">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62"/>
        <v>4</v>
      </c>
      <c r="D243" s="73"/>
      <c r="E243" s="70"/>
      <c r="F243" s="70">
        <f t="shared" si="48"/>
        <v>7</v>
      </c>
      <c r="G243" s="73"/>
      <c r="H243" s="76"/>
      <c r="I243" s="180">
        <f t="shared" si="63"/>
        <v>30</v>
      </c>
      <c r="J243" s="484">
        <f t="shared" si="63"/>
        <v>1</v>
      </c>
      <c r="K243" s="485">
        <f t="shared" si="63"/>
        <v>1</v>
      </c>
      <c r="L243" s="485">
        <f t="shared" si="63"/>
        <v>1</v>
      </c>
      <c r="M243" s="485">
        <f t="shared" si="63"/>
        <v>1</v>
      </c>
      <c r="N243" s="486">
        <f t="shared" si="63"/>
        <v>1</v>
      </c>
      <c r="O243" s="466">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62"/>
        <v>4</v>
      </c>
      <c r="D244" s="73"/>
      <c r="E244" s="70"/>
      <c r="F244" s="70">
        <f t="shared" si="48"/>
        <v>7</v>
      </c>
      <c r="G244" s="73"/>
      <c r="H244" s="76"/>
      <c r="I244" s="96">
        <v>1000</v>
      </c>
      <c r="J244" s="473">
        <v>0</v>
      </c>
      <c r="K244" s="473">
        <v>0</v>
      </c>
      <c r="L244" s="473">
        <v>0</v>
      </c>
      <c r="M244" s="473">
        <v>0</v>
      </c>
      <c r="N244" s="473">
        <v>0</v>
      </c>
      <c r="O244" s="474">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outlineLevel="3" x14ac:dyDescent="0.25">
      <c r="A300" s="45"/>
      <c r="B300" s="54"/>
      <c r="C300" s="87">
        <f t="shared" ref="C300:C305" si="66">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outlineLevel="3" x14ac:dyDescent="0.25">
      <c r="A301" s="45"/>
      <c r="B301" s="54"/>
      <c r="C301" s="87">
        <f t="shared" si="66"/>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outlineLevel="3" x14ac:dyDescent="0.25">
      <c r="A302" s="45"/>
      <c r="B302" s="54"/>
      <c r="C302" s="87">
        <f t="shared" si="66"/>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outlineLevel="3" x14ac:dyDescent="0.25">
      <c r="A303" s="45"/>
      <c r="B303" s="54"/>
      <c r="C303" s="87">
        <f t="shared" si="66"/>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2"/>
      <c r="AI309" s="492"/>
      <c r="AJ309" s="492"/>
      <c r="AK309" s="492"/>
      <c r="AL309" s="492"/>
      <c r="AM309" s="492"/>
      <c r="AN309" s="73"/>
      <c r="AO309" s="57"/>
      <c r="AP309" s="45"/>
      <c r="AQ309" s="45"/>
      <c r="AR309" s="45"/>
      <c r="AS309" s="459"/>
      <c r="AT309" s="459"/>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3"/>
      <c r="AI310" s="493"/>
      <c r="AJ310" s="493"/>
      <c r="AK310" s="493"/>
      <c r="AL310" s="493"/>
      <c r="AM310" s="493"/>
      <c r="AN310" s="73"/>
      <c r="AO310" s="57"/>
      <c r="AP310" s="45"/>
      <c r="AQ310" s="45"/>
      <c r="AR310" s="45"/>
      <c r="AS310" s="459"/>
      <c r="AT310" s="459"/>
    </row>
    <row r="311" spans="1:46"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4"/>
      <c r="AI319" s="494"/>
      <c r="AJ319" s="494"/>
      <c r="AK319" s="494"/>
      <c r="AL319" s="494"/>
      <c r="AM319" s="494"/>
      <c r="AN319" s="73"/>
      <c r="AO319" s="57"/>
      <c r="AP319" s="45"/>
      <c r="AQ319" s="45"/>
      <c r="AR319" s="45"/>
      <c r="AS319" s="459"/>
      <c r="AT319" s="459"/>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5"/>
      <c r="AI326" s="495"/>
      <c r="AJ326" s="495"/>
      <c r="AK326" s="495"/>
      <c r="AL326" s="495"/>
      <c r="AM326" s="495"/>
      <c r="AN326" s="73"/>
      <c r="AO326" s="57"/>
      <c r="AP326" s="45"/>
      <c r="AQ326" s="45"/>
      <c r="AR326" s="45"/>
      <c r="AS326" s="459"/>
      <c r="AT326" s="459"/>
    </row>
    <row r="327" spans="1:46"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outlineLevel="3" x14ac:dyDescent="0.25">
      <c r="A352" s="45"/>
      <c r="B352" s="54"/>
      <c r="C352" s="87">
        <f t="shared" si="74"/>
        <v>4</v>
      </c>
      <c r="D352" s="73"/>
      <c r="E352" s="70"/>
      <c r="F352" s="70"/>
      <c r="G352" s="73"/>
      <c r="H352" s="76" t="s">
        <v>2440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outlineLevel="3" x14ac:dyDescent="0.25">
      <c r="A353" s="45"/>
      <c r="B353" s="54"/>
      <c r="C353" s="87">
        <f t="shared" si="74"/>
        <v>4</v>
      </c>
      <c r="D353" s="73"/>
      <c r="E353" s="70"/>
      <c r="F353" s="70"/>
      <c r="G353" s="73"/>
      <c r="H353" s="76" t="s">
        <v>2441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1"/>
      <c r="AI355" s="491"/>
      <c r="AJ355" s="491"/>
      <c r="AK355" s="491"/>
      <c r="AL355" s="491"/>
      <c r="AM355" s="491"/>
      <c r="AN355" s="73"/>
      <c r="AO355" s="57"/>
      <c r="AP355" s="45"/>
      <c r="AQ355" s="45"/>
      <c r="AR355" s="45"/>
      <c r="AS355" s="459"/>
      <c r="AT355" s="459"/>
    </row>
    <row r="356" spans="1:46"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6"/>
      <c r="AI356" s="496"/>
      <c r="AJ356" s="496"/>
      <c r="AK356" s="496"/>
      <c r="AL356" s="496"/>
      <c r="AM356" s="496"/>
      <c r="AN356" s="73"/>
      <c r="AO356" s="57"/>
      <c r="AP356" s="45"/>
      <c r="AQ356" s="45"/>
      <c r="AR356" s="45"/>
      <c r="AS356" s="459"/>
      <c r="AT356" s="459"/>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6"/>
      <c r="AI358" s="496"/>
      <c r="AJ358" s="496"/>
      <c r="AK358" s="496"/>
      <c r="AL358" s="496"/>
      <c r="AM358" s="496"/>
      <c r="AN358" s="73"/>
      <c r="AO358" s="57"/>
      <c r="AP358" s="45"/>
      <c r="AQ358" s="45"/>
      <c r="AR358" s="45"/>
      <c r="AS358" s="459"/>
      <c r="AT358" s="459"/>
    </row>
    <row r="359" spans="1:46"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6"/>
      <c r="AI360" s="496"/>
      <c r="AJ360" s="496"/>
      <c r="AK360" s="496"/>
      <c r="AL360" s="496"/>
      <c r="AM360" s="496"/>
      <c r="AN360" s="73"/>
      <c r="AO360" s="57"/>
      <c r="AP360" s="45"/>
      <c r="AQ360" s="45"/>
      <c r="AR360" s="45"/>
      <c r="AS360" s="459"/>
      <c r="AT360" s="459"/>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2794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1"/>
      <c r="AI384" s="491"/>
      <c r="AJ384" s="491"/>
      <c r="AK384" s="491"/>
      <c r="AL384" s="491"/>
      <c r="AM384" s="491"/>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1"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57"/>
      <c r="AP402" s="45"/>
      <c r="AQ402" s="45"/>
      <c r="AR402" s="45"/>
      <c r="AS402" s="459"/>
      <c r="AT402" s="459"/>
    </row>
    <row r="403" spans="1:46"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4" t="s">
        <v>189</v>
      </c>
      <c r="AP403" s="45"/>
      <c r="AQ403" s="45"/>
      <c r="AR403" s="45"/>
      <c r="AS403" s="459"/>
      <c r="AT403" s="459"/>
    </row>
    <row r="404" spans="1:46"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45"/>
      <c r="AQ404" s="45"/>
      <c r="AR404" s="45"/>
      <c r="AS404" s="459"/>
      <c r="AT404" s="459"/>
    </row>
    <row r="405" spans="1:46"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9"/>
      <c r="AT405" s="459"/>
    </row>
    <row r="406" spans="1:46"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9"/>
      <c r="AT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abSelected="1" topLeftCell="A51" zoomScale="80" zoomScaleNormal="80" workbookViewId="0">
      <selection activeCell="Y85" sqref="Y8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503" t="s">
        <v>2895</v>
      </c>
      <c r="K11" s="504"/>
      <c r="L11" s="504"/>
      <c r="M11" s="504"/>
      <c r="N11" s="504"/>
      <c r="O11" s="504"/>
      <c r="P11" s="504"/>
      <c r="Q11" s="504"/>
      <c r="R11" s="504"/>
      <c r="S11" s="504"/>
      <c r="T11" s="504"/>
      <c r="U11" s="504"/>
      <c r="V11" s="504"/>
      <c r="W11" s="504"/>
      <c r="X11" s="504"/>
      <c r="Y11" s="504"/>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8">
        <v>45078.962848726798</v>
      </c>
      <c r="J12" s="505" t="s">
        <v>2897</v>
      </c>
      <c r="K12" s="506"/>
      <c r="L12" s="506"/>
      <c r="M12" s="506"/>
      <c r="N12" s="506"/>
      <c r="O12" s="506"/>
      <c r="P12" s="506"/>
      <c r="Q12" s="506"/>
      <c r="R12" s="506"/>
      <c r="S12" s="506"/>
      <c r="T12" s="506"/>
      <c r="U12" s="506"/>
      <c r="V12" s="506"/>
      <c r="W12" s="506"/>
      <c r="X12" s="506"/>
      <c r="Y12" s="506"/>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2636</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2663</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2664</v>
      </c>
      <c r="AE58" s="76"/>
      <c r="AF58" s="97">
        <v>1</v>
      </c>
      <c r="AG58" s="97">
        <v>1</v>
      </c>
      <c r="AH58" s="73"/>
      <c r="AI58" s="57"/>
      <c r="AJ58" s="45"/>
      <c r="AK58" s="45"/>
      <c r="AL58" s="45"/>
    </row>
    <row r="59" spans="1:38" outlineLevel="2" x14ac:dyDescent="0.25">
      <c r="A59" s="45"/>
      <c r="B59" s="54"/>
      <c r="C59" s="47">
        <f t="shared" si="0"/>
        <v>3</v>
      </c>
      <c r="D59" s="73"/>
      <c r="E59" s="70"/>
      <c r="F59" s="70"/>
      <c r="G59" s="73"/>
      <c r="H59" s="76" t="s">
        <v>2848</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2633</v>
      </c>
      <c r="AE59" s="76"/>
      <c r="AF59" s="97">
        <v>1</v>
      </c>
      <c r="AG59" s="97">
        <v>1</v>
      </c>
      <c r="AH59" s="73"/>
      <c r="AI59" s="57"/>
      <c r="AJ59" s="45"/>
      <c r="AK59" s="45"/>
      <c r="AL59" s="45"/>
    </row>
    <row r="60" spans="1:38"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2847</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2847</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2847</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2868</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2689</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13</v>
      </c>
      <c r="V77" s="97">
        <v>13</v>
      </c>
      <c r="W77" s="97">
        <v>13</v>
      </c>
      <c r="X77" s="97">
        <v>13</v>
      </c>
      <c r="Y77" s="97">
        <v>13</v>
      </c>
      <c r="Z77" s="97">
        <v>13</v>
      </c>
      <c r="AA77" s="97">
        <v>13</v>
      </c>
      <c r="AB77" s="97">
        <v>13</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13</v>
      </c>
      <c r="V78" s="260">
        <f t="shared" si="11"/>
        <v>13</v>
      </c>
      <c r="W78" s="260">
        <f t="shared" si="11"/>
        <v>13</v>
      </c>
      <c r="X78" s="260">
        <f t="shared" si="11"/>
        <v>13</v>
      </c>
      <c r="Y78" s="260">
        <f t="shared" si="11"/>
        <v>13</v>
      </c>
      <c r="Z78" s="260">
        <f t="shared" si="11"/>
        <v>13</v>
      </c>
      <c r="AA78" s="260">
        <f t="shared" si="11"/>
        <v>13</v>
      </c>
      <c r="AB78" s="260">
        <f t="shared" si="11"/>
        <v>13</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13</v>
      </c>
      <c r="V79" s="260">
        <f t="shared" si="11"/>
        <v>13</v>
      </c>
      <c r="W79" s="260">
        <f t="shared" si="11"/>
        <v>13</v>
      </c>
      <c r="X79" s="260">
        <f t="shared" si="11"/>
        <v>13</v>
      </c>
      <c r="Y79" s="260">
        <f t="shared" si="11"/>
        <v>13</v>
      </c>
      <c r="Z79" s="260">
        <f t="shared" si="11"/>
        <v>13</v>
      </c>
      <c r="AA79" s="260">
        <f t="shared" si="11"/>
        <v>13</v>
      </c>
      <c r="AB79" s="260">
        <f t="shared" si="11"/>
        <v>13</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13</v>
      </c>
      <c r="V88" s="260">
        <f t="shared" ref="V88:AB88" si="14">V77</f>
        <v>13</v>
      </c>
      <c r="W88" s="260">
        <f t="shared" si="14"/>
        <v>13</v>
      </c>
      <c r="X88" s="260">
        <f t="shared" si="14"/>
        <v>13</v>
      </c>
      <c r="Y88" s="260">
        <f t="shared" si="14"/>
        <v>13</v>
      </c>
      <c r="Z88" s="260">
        <f t="shared" si="14"/>
        <v>13</v>
      </c>
      <c r="AA88" s="260">
        <f t="shared" si="14"/>
        <v>13</v>
      </c>
      <c r="AB88" s="260">
        <f t="shared" si="14"/>
        <v>13</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579</v>
      </c>
      <c r="G107" s="73"/>
      <c r="H107" s="76" t="s">
        <v>2893</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outlineLevel="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863</v>
      </c>
      <c r="F235" s="70" t="s">
        <v>2695</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2694</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2693</v>
      </c>
      <c r="G333" s="73"/>
      <c r="H333" s="76" t="s">
        <v>2475</v>
      </c>
      <c r="I333" s="96" t="s">
        <v>570</v>
      </c>
      <c r="J333" s="96"/>
      <c r="K333" s="97">
        <v>9.375E-2</v>
      </c>
      <c r="L333" s="97">
        <v>0.20499999999999999</v>
      </c>
      <c r="M333" s="97">
        <v>0</v>
      </c>
      <c r="N333" s="97">
        <v>0</v>
      </c>
      <c r="O333" s="97">
        <v>0</v>
      </c>
      <c r="P333" s="97">
        <v>0</v>
      </c>
      <c r="Q333" s="76"/>
      <c r="R333" s="97" t="s">
        <v>2687</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outlineLevel="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2866</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outlineLevel="2"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1104</v>
      </c>
      <c r="G352" s="73"/>
      <c r="H352" s="391" t="s">
        <v>2867</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outlineLevel="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1142</v>
      </c>
      <c r="G384" s="73"/>
      <c r="H384" s="76" t="s">
        <v>2690</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2686</v>
      </c>
      <c r="AE431" s="76"/>
      <c r="AF431" s="97">
        <v>1</v>
      </c>
      <c r="AG431" s="97">
        <v>1</v>
      </c>
      <c r="AH431" s="73"/>
      <c r="AI431" s="57"/>
      <c r="AJ431" s="45"/>
      <c r="AK431" s="45"/>
      <c r="AL431" s="45"/>
    </row>
    <row r="432" spans="1:38" outlineLevel="2" x14ac:dyDescent="0.25">
      <c r="A432" s="45"/>
      <c r="B432" s="54"/>
      <c r="C432" s="47">
        <f t="shared" si="75"/>
        <v>3</v>
      </c>
      <c r="D432" s="73"/>
      <c r="E432" s="70"/>
      <c r="F432" s="70" t="s">
        <v>1190</v>
      </c>
      <c r="G432" s="73"/>
      <c r="H432" s="76" t="s">
        <v>2696</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1191</v>
      </c>
      <c r="G433" s="73"/>
      <c r="H433" s="76" t="s">
        <v>2697</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1192</v>
      </c>
      <c r="G434" s="73"/>
      <c r="H434" s="76" t="s">
        <v>2698</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1193</v>
      </c>
      <c r="G435" s="73"/>
      <c r="H435" s="76" t="s">
        <v>2699</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1194</v>
      </c>
      <c r="G436" s="73"/>
      <c r="H436" s="76" t="s">
        <v>2700</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1195</v>
      </c>
      <c r="G437" s="73"/>
      <c r="H437" s="76" t="s">
        <v>2701</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1196</v>
      </c>
      <c r="G438" s="73"/>
      <c r="H438" s="76" t="s">
        <v>2702</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outlineLevel="2" x14ac:dyDescent="0.25">
      <c r="A464" s="45"/>
      <c r="B464" s="54"/>
      <c r="C464" s="47">
        <f t="shared" si="75"/>
        <v>3</v>
      </c>
      <c r="D464" s="73"/>
      <c r="E464" s="70"/>
      <c r="F464" s="70" t="s">
        <v>1226</v>
      </c>
      <c r="G464" s="73"/>
      <c r="H464" s="76" t="s">
        <v>2703</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2691</v>
      </c>
      <c r="AE464" s="76"/>
      <c r="AF464" s="97">
        <v>1</v>
      </c>
      <c r="AG464" s="97">
        <v>1</v>
      </c>
      <c r="AH464" s="73"/>
      <c r="AI464" s="57"/>
      <c r="AJ464" s="45"/>
      <c r="AK464" s="45"/>
      <c r="AL464" s="45"/>
    </row>
    <row r="465" spans="1:38" outlineLevel="2" x14ac:dyDescent="0.25">
      <c r="A465" s="45"/>
      <c r="B465" s="54"/>
      <c r="C465" s="47">
        <f t="shared" si="75"/>
        <v>3</v>
      </c>
      <c r="D465" s="73"/>
      <c r="E465" s="70"/>
      <c r="F465" s="70" t="s">
        <v>1227</v>
      </c>
      <c r="G465" s="73"/>
      <c r="H465" s="76" t="s">
        <v>2704</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1228</v>
      </c>
      <c r="G466" s="73"/>
      <c r="H466" s="76" t="s">
        <v>2705</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1229</v>
      </c>
      <c r="G467" s="73"/>
      <c r="H467" s="76" t="s">
        <v>2706</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1230</v>
      </c>
      <c r="G468" s="73"/>
      <c r="H468" s="76" t="s">
        <v>2707</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1231</v>
      </c>
      <c r="G469" s="73"/>
      <c r="H469" s="76" t="s">
        <v>2708</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1232</v>
      </c>
      <c r="G470" s="73"/>
      <c r="H470" s="76" t="s">
        <v>2709</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1235</v>
      </c>
      <c r="G472" s="73"/>
      <c r="H472" s="76" t="s">
        <v>2710</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1236</v>
      </c>
      <c r="G473" s="73"/>
      <c r="H473" s="76" t="s">
        <v>2711</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1237</v>
      </c>
      <c r="G474" s="73"/>
      <c r="H474" s="76" t="s">
        <v>2712</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1238</v>
      </c>
      <c r="G475" s="73"/>
      <c r="H475" s="76" t="s">
        <v>2713</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1239</v>
      </c>
      <c r="G476" s="73"/>
      <c r="H476" s="76" t="s">
        <v>2714</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1240</v>
      </c>
      <c r="G477" s="73"/>
      <c r="H477" s="76" t="s">
        <v>2715</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1241</v>
      </c>
      <c r="G478" s="73"/>
      <c r="H478" s="76" t="s">
        <v>2716</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outlineLevel="2" x14ac:dyDescent="0.25">
      <c r="A488" s="45"/>
      <c r="B488" s="54"/>
      <c r="C488" s="47">
        <f t="shared" si="75"/>
        <v>3</v>
      </c>
      <c r="D488" s="73"/>
      <c r="E488" s="70"/>
      <c r="F488" s="70" t="s">
        <v>1254</v>
      </c>
      <c r="G488" s="73"/>
      <c r="H488" s="76" t="s">
        <v>2717</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1255</v>
      </c>
      <c r="G489" s="73"/>
      <c r="H489" s="76" t="s">
        <v>2718</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1256</v>
      </c>
      <c r="G490" s="73"/>
      <c r="H490" s="76" t="s">
        <v>2719</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1257</v>
      </c>
      <c r="G491" s="73"/>
      <c r="H491" s="76" t="s">
        <v>2720</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1258</v>
      </c>
      <c r="G492" s="73"/>
      <c r="H492" s="76" t="s">
        <v>2721</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1259</v>
      </c>
      <c r="G493" s="73"/>
      <c r="H493" s="76" t="s">
        <v>2722</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1260</v>
      </c>
      <c r="G494" s="73"/>
      <c r="H494" s="76" t="s">
        <v>2723</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2795</v>
      </c>
      <c r="AE495" s="76"/>
      <c r="AF495" s="97">
        <v>1</v>
      </c>
      <c r="AG495" s="97">
        <v>1</v>
      </c>
      <c r="AH495" s="73"/>
      <c r="AI495" s="57"/>
      <c r="AJ495" s="45"/>
      <c r="AK495" s="45"/>
      <c r="AL495" s="45"/>
    </row>
    <row r="496" spans="1:38" outlineLevel="2" x14ac:dyDescent="0.25">
      <c r="A496" s="45"/>
      <c r="B496" s="54"/>
      <c r="C496" s="47">
        <f t="shared" si="85"/>
        <v>3</v>
      </c>
      <c r="D496" s="73"/>
      <c r="E496" s="70"/>
      <c r="F496" s="70" t="s">
        <v>1262</v>
      </c>
      <c r="G496" s="73"/>
      <c r="H496" s="76" t="s">
        <v>2724</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2826</v>
      </c>
      <c r="AE496" s="76"/>
      <c r="AF496" s="97">
        <v>1</v>
      </c>
      <c r="AG496" s="97">
        <v>1</v>
      </c>
      <c r="AH496" s="73"/>
      <c r="AI496" s="57"/>
      <c r="AJ496" s="45"/>
      <c r="AK496" s="45"/>
      <c r="AL496" s="45"/>
    </row>
    <row r="497" spans="1:38" outlineLevel="2" x14ac:dyDescent="0.25">
      <c r="A497" s="45"/>
      <c r="B497" s="54"/>
      <c r="C497" s="47">
        <f t="shared" si="85"/>
        <v>3</v>
      </c>
      <c r="D497" s="73"/>
      <c r="E497" s="70"/>
      <c r="F497" s="70" t="s">
        <v>1263</v>
      </c>
      <c r="G497" s="73"/>
      <c r="H497" s="76" t="s">
        <v>2725</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1264</v>
      </c>
      <c r="G498" s="73"/>
      <c r="H498" s="76" t="s">
        <v>2726</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1265</v>
      </c>
      <c r="G499" s="73"/>
      <c r="H499" s="76" t="s">
        <v>2727</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1266</v>
      </c>
      <c r="G500" s="73"/>
      <c r="H500" s="76" t="s">
        <v>2728</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1267</v>
      </c>
      <c r="G501" s="73"/>
      <c r="H501" s="76" t="s">
        <v>2729</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1268</v>
      </c>
      <c r="G502" s="73"/>
      <c r="H502" s="76" t="s">
        <v>2730</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1271</v>
      </c>
      <c r="G504" s="73"/>
      <c r="H504" s="76" t="s">
        <v>2731</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1272</v>
      </c>
      <c r="G505" s="73"/>
      <c r="H505" s="76" t="s">
        <v>2732</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1273</v>
      </c>
      <c r="G506" s="73"/>
      <c r="H506" s="76" t="s">
        <v>2733</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1274</v>
      </c>
      <c r="G507" s="73"/>
      <c r="H507" s="76" t="s">
        <v>2734</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1275</v>
      </c>
      <c r="G508" s="73"/>
      <c r="H508" s="76" t="s">
        <v>2735</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1276</v>
      </c>
      <c r="G509" s="73"/>
      <c r="H509" s="76" t="s">
        <v>2736</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1277</v>
      </c>
      <c r="G510" s="73"/>
      <c r="H510" s="76" t="s">
        <v>2737</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1280</v>
      </c>
      <c r="G512" s="73"/>
      <c r="H512" s="76" t="s">
        <v>2738</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1281</v>
      </c>
      <c r="G513" s="73"/>
      <c r="H513" s="76" t="s">
        <v>2739</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1282</v>
      </c>
      <c r="G514" s="73"/>
      <c r="H514" s="76" t="s">
        <v>2740</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1283</v>
      </c>
      <c r="G515" s="73"/>
      <c r="H515" s="76" t="s">
        <v>2741</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1284</v>
      </c>
      <c r="G516" s="73"/>
      <c r="H516" s="76" t="s">
        <v>2742</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1285</v>
      </c>
      <c r="G517" s="73"/>
      <c r="H517" s="76" t="s">
        <v>2743</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1286</v>
      </c>
      <c r="G518" s="73"/>
      <c r="H518" s="76" t="s">
        <v>2744</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2754</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2757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2758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2759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2762</v>
      </c>
      <c r="G527" s="73"/>
      <c r="H527" s="76" t="s">
        <v>2786</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2763</v>
      </c>
      <c r="G528" s="73"/>
      <c r="H528" s="76" t="s">
        <v>2787</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2764</v>
      </c>
      <c r="G529" s="73"/>
      <c r="H529" s="76" t="s">
        <v>2788</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2765</v>
      </c>
      <c r="G530" s="73"/>
      <c r="H530" s="76" t="s">
        <v>2789</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2766</v>
      </c>
      <c r="G531" s="73"/>
      <c r="H531" s="76" t="s">
        <v>2790</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2767</v>
      </c>
      <c r="G532" s="73"/>
      <c r="H532" s="76" t="s">
        <v>2791</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2768</v>
      </c>
      <c r="G533" s="73"/>
      <c r="H533" s="76" t="s">
        <v>2792</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2769</v>
      </c>
      <c r="G534" s="73"/>
      <c r="H534" s="76" t="s">
        <v>2793</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2770</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2773</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2774</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2775</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2776</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2777</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2778</v>
      </c>
      <c r="G543" s="73"/>
      <c r="H543" s="76" t="s">
        <v>2882</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2779</v>
      </c>
      <c r="G544" s="73"/>
      <c r="H544" s="76" t="s">
        <v>2787</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2780</v>
      </c>
      <c r="G545" s="73"/>
      <c r="H545" s="76" t="s">
        <v>2788</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2781</v>
      </c>
      <c r="G546" s="73"/>
      <c r="H546" s="76" t="s">
        <v>2789</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2782</v>
      </c>
      <c r="G547" s="73"/>
      <c r="H547" s="76" t="s">
        <v>2790</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2783</v>
      </c>
      <c r="G548" s="73"/>
      <c r="H548" s="76" t="s">
        <v>2791</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2784</v>
      </c>
      <c r="G549" s="73"/>
      <c r="H549" s="76" t="s">
        <v>2792</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2785</v>
      </c>
      <c r="G550" s="73"/>
      <c r="H550" s="76" t="s">
        <v>2793</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2884</v>
      </c>
      <c r="G551" s="73"/>
      <c r="H551" s="76" t="s">
        <v>2883</v>
      </c>
      <c r="I551" s="96">
        <v>1</v>
      </c>
      <c r="J551" s="96"/>
      <c r="K551" s="76"/>
      <c r="L551" s="76"/>
      <c r="M551" s="76"/>
      <c r="N551" s="76"/>
      <c r="O551" s="76"/>
      <c r="P551" s="76"/>
      <c r="Q551" s="76"/>
      <c r="R551" s="76"/>
      <c r="S551" s="76"/>
      <c r="T551" s="76"/>
      <c r="U551" s="97">
        <f>-$I551*(-0.05623-0.3347)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2871</v>
      </c>
      <c r="AE551" s="76"/>
      <c r="AF551" s="97">
        <v>1</v>
      </c>
      <c r="AG551" s="97">
        <v>1</v>
      </c>
      <c r="AH551" s="73"/>
      <c r="AI551" s="57"/>
      <c r="AJ551" s="45"/>
      <c r="AK551" s="45"/>
      <c r="AL551" s="45"/>
    </row>
    <row r="552" spans="1:38" outlineLevel="2" x14ac:dyDescent="0.25">
      <c r="A552" s="45"/>
      <c r="B552" s="54"/>
      <c r="C552" s="47">
        <f t="shared" si="85"/>
        <v>3</v>
      </c>
      <c r="D552" s="73"/>
      <c r="E552" s="70"/>
      <c r="F552" s="70" t="s">
        <v>2885</v>
      </c>
      <c r="G552" s="73"/>
      <c r="H552" s="76" t="s">
        <v>2787</v>
      </c>
      <c r="I552" s="96">
        <v>2</v>
      </c>
      <c r="J552" s="96"/>
      <c r="K552" s="76"/>
      <c r="L552" s="76"/>
      <c r="M552" s="76"/>
      <c r="N552" s="76"/>
      <c r="O552" s="76"/>
      <c r="P552" s="76"/>
      <c r="Q552" s="76"/>
      <c r="R552" s="76"/>
      <c r="S552" s="76"/>
      <c r="T552" s="76"/>
      <c r="U552" s="97">
        <f t="shared" ref="U552:U558" si="102">-$I552*(-0.05623-0.3347)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2886</v>
      </c>
      <c r="G553" s="73"/>
      <c r="H553" s="76" t="s">
        <v>2788</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2887</v>
      </c>
      <c r="G554" s="73"/>
      <c r="H554" s="76" t="s">
        <v>2789</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2888</v>
      </c>
      <c r="G555" s="73"/>
      <c r="H555" s="76" t="s">
        <v>2790</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2889</v>
      </c>
      <c r="G556" s="73"/>
      <c r="H556" s="76" t="s">
        <v>2791</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2890</v>
      </c>
      <c r="G557" s="73"/>
      <c r="H557" s="76" t="s">
        <v>2792</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2891</v>
      </c>
      <c r="G558" s="73"/>
      <c r="H558" s="76" t="s">
        <v>2793</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outlineLevel="2" x14ac:dyDescent="0.25">
      <c r="A585" s="45"/>
      <c r="B585" s="54"/>
      <c r="C585" s="47">
        <f t="shared" si="110"/>
        <v>3</v>
      </c>
      <c r="D585" s="73"/>
      <c r="E585" s="70"/>
      <c r="F585" s="70" t="s">
        <v>1316</v>
      </c>
      <c r="G585" s="73"/>
      <c r="H585" s="76" t="s">
        <v>2745</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2683</v>
      </c>
      <c r="AE585" s="76"/>
      <c r="AF585" s="97">
        <v>1</v>
      </c>
      <c r="AG585" s="97">
        <v>1</v>
      </c>
      <c r="AH585" s="73"/>
      <c r="AI585" s="57"/>
      <c r="AJ585" s="45"/>
      <c r="AK585" s="45"/>
      <c r="AL585" s="45"/>
    </row>
    <row r="586" spans="1:38" outlineLevel="2" x14ac:dyDescent="0.25">
      <c r="A586" s="45"/>
      <c r="B586" s="54"/>
      <c r="C586" s="47">
        <f t="shared" si="110"/>
        <v>3</v>
      </c>
      <c r="D586" s="73"/>
      <c r="E586" s="70"/>
      <c r="F586" s="70" t="s">
        <v>1317</v>
      </c>
      <c r="G586" s="73"/>
      <c r="H586" s="76" t="s">
        <v>2746</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outlineLevel="2" x14ac:dyDescent="0.25">
      <c r="A588" s="45"/>
      <c r="B588" s="54"/>
      <c r="C588" s="47">
        <f t="shared" si="110"/>
        <v>3</v>
      </c>
      <c r="D588" s="73"/>
      <c r="E588" s="70"/>
      <c r="F588" s="70" t="s">
        <v>1320</v>
      </c>
      <c r="G588" s="73"/>
      <c r="H588" s="76" t="s">
        <v>2747</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1321</v>
      </c>
      <c r="G589" s="73"/>
      <c r="H589" s="76" t="s">
        <v>2748</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1324</v>
      </c>
      <c r="G591" s="73"/>
      <c r="H591" s="76" t="s">
        <v>2749</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1325</v>
      </c>
      <c r="G592" s="73"/>
      <c r="H592" s="76" t="s">
        <v>2750</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outlineLevel="2"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outlineLevel="2"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outlineLevel="2"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1477</v>
      </c>
      <c r="G699" s="73"/>
      <c r="H699" s="76" t="s">
        <v>2834</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2840</v>
      </c>
      <c r="AE699" s="76"/>
      <c r="AF699" s="97">
        <v>1</v>
      </c>
      <c r="AG699" s="97">
        <v>1</v>
      </c>
      <c r="AH699" s="73"/>
      <c r="AI699" s="57"/>
      <c r="AJ699" s="45"/>
      <c r="AK699" s="45"/>
      <c r="AL699" s="45"/>
    </row>
    <row r="700" spans="1:38" outlineLevel="3" x14ac:dyDescent="0.25">
      <c r="A700" s="45"/>
      <c r="B700" s="54"/>
      <c r="C700" s="47">
        <f t="shared" si="139"/>
        <v>4</v>
      </c>
      <c r="D700" s="73"/>
      <c r="E700" s="70"/>
      <c r="F700" s="70" t="s">
        <v>1478</v>
      </c>
      <c r="G700" s="73"/>
      <c r="H700" s="76" t="s">
        <v>2835</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1479</v>
      </c>
      <c r="G701" s="73"/>
      <c r="H701" s="76" t="s">
        <v>2836</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1480</v>
      </c>
      <c r="G702" s="73"/>
      <c r="H702" s="76" t="s">
        <v>2837</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1481</v>
      </c>
      <c r="G703" s="73"/>
      <c r="H703" s="76" t="s">
        <v>2838</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1482</v>
      </c>
      <c r="G704" s="73"/>
      <c r="H704" s="76" t="s">
        <v>2839</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2688</v>
      </c>
      <c r="AE753" s="76"/>
      <c r="AF753" s="97">
        <v>1</v>
      </c>
      <c r="AG753" s="97">
        <v>1</v>
      </c>
      <c r="AH753" s="73"/>
      <c r="AI753" s="57"/>
      <c r="AJ753" s="45"/>
      <c r="AK753" s="45"/>
      <c r="AL753" s="45"/>
    </row>
    <row r="754" spans="1:38"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2684</v>
      </c>
      <c r="AE781" s="76"/>
      <c r="AF781" s="97">
        <v>1</v>
      </c>
      <c r="AG781" s="97">
        <v>1</v>
      </c>
      <c r="AH781" s="73"/>
      <c r="AI781" s="57"/>
      <c r="AJ781" s="45"/>
      <c r="AK781" s="45"/>
      <c r="AL781" s="45"/>
    </row>
    <row r="782" spans="1:38"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1644</v>
      </c>
      <c r="G784" s="73"/>
      <c r="H784" s="76" t="s">
        <v>2845</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2841</v>
      </c>
      <c r="AE785" s="76"/>
      <c r="AF785" s="76">
        <v>1</v>
      </c>
      <c r="AG785" s="76">
        <v>1</v>
      </c>
      <c r="AH785" s="73"/>
      <c r="AI785" s="57"/>
      <c r="AJ785" s="45"/>
      <c r="AK785" s="45"/>
      <c r="AL785" s="45"/>
    </row>
    <row r="786" spans="1:38"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2825</v>
      </c>
      <c r="AE791" s="76"/>
      <c r="AF791" s="97">
        <v>1</v>
      </c>
      <c r="AG791" s="97">
        <v>1</v>
      </c>
      <c r="AH791" s="73"/>
      <c r="AI791" s="57"/>
      <c r="AJ791" s="45"/>
      <c r="AK791" s="45"/>
      <c r="AL791" s="45"/>
    </row>
    <row r="792" spans="1:38"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2603</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2604</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2605</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2606</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2607</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2608</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2609</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2610</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2611</v>
      </c>
      <c r="G836" s="73"/>
      <c r="H836" s="76" t="s">
        <v>2821</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2612</v>
      </c>
      <c r="G837" s="73"/>
      <c r="H837" s="76" t="s">
        <v>2823</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2613</v>
      </c>
      <c r="G838" s="73"/>
      <c r="H838" s="76" t="s">
        <v>2822</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2614</v>
      </c>
      <c r="G839" s="73"/>
      <c r="H839" s="76" t="s">
        <v>2824</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2615</v>
      </c>
      <c r="G840" s="73"/>
      <c r="H840" s="76" t="s">
        <v>2880</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2892</v>
      </c>
      <c r="AE840" s="76"/>
      <c r="AF840" s="76">
        <v>1</v>
      </c>
      <c r="AG840" s="76">
        <v>1</v>
      </c>
      <c r="AH840" s="73"/>
      <c r="AI840" s="57"/>
      <c r="AJ840" s="45"/>
      <c r="AK840" s="45"/>
      <c r="AL840" s="45"/>
    </row>
    <row r="841" spans="1:38" outlineLevel="3" x14ac:dyDescent="0.25">
      <c r="A841" s="45"/>
      <c r="B841" s="54"/>
      <c r="C841" s="47">
        <f t="shared" si="204"/>
        <v>3</v>
      </c>
      <c r="D841" s="73"/>
      <c r="E841" s="70"/>
      <c r="F841" s="70" t="s">
        <v>2616</v>
      </c>
      <c r="G841" s="73"/>
      <c r="H841" s="76" t="s">
        <v>2823</v>
      </c>
      <c r="I841" s="96" t="s">
        <v>570</v>
      </c>
      <c r="J841" s="96"/>
      <c r="K841" s="76"/>
      <c r="L841" s="76"/>
      <c r="M841" s="76"/>
      <c r="N841" s="76"/>
      <c r="O841" s="76"/>
      <c r="P841" s="76"/>
      <c r="Q841" s="76"/>
      <c r="R841" s="76"/>
      <c r="S841" s="76"/>
      <c r="T841" s="76"/>
      <c r="U841" s="97">
        <v>-0.95</v>
      </c>
      <c r="V841" s="262">
        <f t="shared" ref="V841:V843" si="213">U841</f>
        <v>-0.95</v>
      </c>
      <c r="W841" s="262">
        <f t="shared" ref="W841:W843" si="214">V841</f>
        <v>-0.95</v>
      </c>
      <c r="X841" s="262">
        <f t="shared" ref="X841:X843" si="215">Y841</f>
        <v>-0.95</v>
      </c>
      <c r="Y841" s="97">
        <v>-0.95</v>
      </c>
      <c r="Z841" s="262">
        <f t="shared" ref="Z841:Z843" si="216">Y841</f>
        <v>-0.95</v>
      </c>
      <c r="AA841" s="262">
        <f t="shared" ref="AA841:AA843" si="217">Z841</f>
        <v>-0.95</v>
      </c>
      <c r="AB841" s="262">
        <f t="shared" ref="AB841:AB843" si="218">AA841</f>
        <v>-0.95</v>
      </c>
      <c r="AC841" s="76"/>
      <c r="AD841" s="97" t="s">
        <v>2881</v>
      </c>
      <c r="AE841" s="76"/>
      <c r="AF841" s="97">
        <v>1</v>
      </c>
      <c r="AG841" s="97">
        <v>1</v>
      </c>
      <c r="AH841" s="73"/>
      <c r="AI841" s="57"/>
      <c r="AJ841" s="45"/>
      <c r="AK841" s="45"/>
      <c r="AL841" s="45"/>
    </row>
    <row r="842" spans="1:38" outlineLevel="3" x14ac:dyDescent="0.25">
      <c r="A842" s="45"/>
      <c r="B842" s="54"/>
      <c r="C842" s="47">
        <f t="shared" si="204"/>
        <v>3</v>
      </c>
      <c r="D842" s="73"/>
      <c r="E842" s="70"/>
      <c r="F842" s="70" t="s">
        <v>2617</v>
      </c>
      <c r="G842" s="73"/>
      <c r="H842" s="76" t="s">
        <v>2822</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2618</v>
      </c>
      <c r="G843" s="73"/>
      <c r="H843" s="76" t="s">
        <v>2824</v>
      </c>
      <c r="I843" s="96" t="s">
        <v>570</v>
      </c>
      <c r="J843" s="96"/>
      <c r="K843" s="76"/>
      <c r="L843" s="76"/>
      <c r="M843" s="76"/>
      <c r="N843" s="76"/>
      <c r="O843" s="76"/>
      <c r="P843" s="76"/>
      <c r="Q843" s="76"/>
      <c r="R843" s="76"/>
      <c r="S843" s="76"/>
      <c r="T843" s="76"/>
      <c r="U843" s="97">
        <f>-(-0.6546-1.1573)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2619</v>
      </c>
      <c r="G844" s="73"/>
      <c r="H844" s="76" t="s">
        <v>2627</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2635</v>
      </c>
      <c r="AE844" s="76"/>
      <c r="AF844" s="76">
        <v>1</v>
      </c>
      <c r="AG844" s="76">
        <v>1</v>
      </c>
      <c r="AH844" s="73"/>
      <c r="AI844" s="57"/>
      <c r="AJ844" s="45"/>
      <c r="AK844" s="45"/>
      <c r="AL844" s="45"/>
    </row>
    <row r="845" spans="1:38" outlineLevel="2" x14ac:dyDescent="0.25">
      <c r="A845" s="45"/>
      <c r="B845" s="54"/>
      <c r="C845" s="47">
        <f t="shared" si="204"/>
        <v>3</v>
      </c>
      <c r="D845" s="73"/>
      <c r="E845" s="70"/>
      <c r="F845" s="70" t="s">
        <v>2620</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2631</v>
      </c>
      <c r="AE845" s="76"/>
      <c r="AF845" s="97">
        <v>1</v>
      </c>
      <c r="AG845" s="97">
        <v>1</v>
      </c>
      <c r="AH845" s="73"/>
      <c r="AI845" s="57"/>
      <c r="AJ845" s="45"/>
      <c r="AK845" s="45"/>
      <c r="AL845" s="45"/>
    </row>
    <row r="846" spans="1:38" outlineLevel="2" x14ac:dyDescent="0.25">
      <c r="A846" s="45"/>
      <c r="B846" s="54"/>
      <c r="C846" s="47">
        <f t="shared" si="204"/>
        <v>3</v>
      </c>
      <c r="D846" s="73"/>
      <c r="E846" s="70"/>
      <c r="F846" s="70" t="s">
        <v>2621</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2622</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2634</v>
      </c>
      <c r="AE847" s="76"/>
      <c r="AF847" s="76">
        <v>1</v>
      </c>
      <c r="AG847" s="76">
        <v>1</v>
      </c>
      <c r="AH847" s="73"/>
      <c r="AI847" s="57"/>
      <c r="AJ847" s="45"/>
      <c r="AK847" s="45"/>
      <c r="AL847" s="45"/>
    </row>
    <row r="848" spans="1:38" outlineLevel="2" x14ac:dyDescent="0.25">
      <c r="A848" s="45"/>
      <c r="B848" s="54"/>
      <c r="C848" s="47">
        <f t="shared" si="204"/>
        <v>3</v>
      </c>
      <c r="D848" s="73"/>
      <c r="E848" s="70"/>
      <c r="F848" s="70" t="s">
        <v>2623</v>
      </c>
      <c r="G848" s="73"/>
      <c r="H848" s="76" t="s">
        <v>2692</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-7.6999999999999999E-2</v>
      </c>
      <c r="Y848" s="97">
        <v>-7.6999999999999999E-2</v>
      </c>
      <c r="Z848" s="262">
        <f t="shared" si="221"/>
        <v>-7.6999999999999999E-2</v>
      </c>
      <c r="AA848" s="262">
        <f t="shared" si="222"/>
        <v>-7.6999999999999999E-2</v>
      </c>
      <c r="AB848" s="262">
        <f t="shared" si="223"/>
        <v>-7.6999999999999999E-2</v>
      </c>
      <c r="AC848" s="76"/>
      <c r="AD848" s="97" t="s">
        <v>2858</v>
      </c>
      <c r="AE848" s="76"/>
      <c r="AF848" s="76">
        <v>1</v>
      </c>
      <c r="AG848" s="76">
        <v>1</v>
      </c>
      <c r="AH848" s="73"/>
      <c r="AI848" s="57"/>
      <c r="AJ848" s="45"/>
      <c r="AK848" s="45"/>
      <c r="AL848" s="45"/>
    </row>
    <row r="849" spans="1:38" outlineLevel="2" x14ac:dyDescent="0.25">
      <c r="A849" s="45"/>
      <c r="B849" s="54"/>
      <c r="C849" s="47">
        <f t="shared" si="204"/>
        <v>3</v>
      </c>
      <c r="D849" s="73"/>
      <c r="E849" s="70"/>
      <c r="F849" s="70" t="s">
        <v>2624</v>
      </c>
      <c r="G849" s="73"/>
      <c r="H849" s="76" t="s">
        <v>2628</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2.4529999999999998</v>
      </c>
      <c r="Y849" s="97">
        <v>2.4529999999999998</v>
      </c>
      <c r="Z849" s="262">
        <f t="shared" ref="Z849:AA849" si="227">Y849</f>
        <v>2.4529999999999998</v>
      </c>
      <c r="AA849" s="262">
        <f t="shared" si="227"/>
        <v>2.4529999999999998</v>
      </c>
      <c r="AB849" s="262">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2625</v>
      </c>
      <c r="G850" s="73"/>
      <c r="H850" s="76" t="s">
        <v>2629</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4.9029999999999996</v>
      </c>
      <c r="Y850" s="97">
        <v>4.9029999999999996</v>
      </c>
      <c r="Z850" s="262">
        <f t="shared" ref="Z850:AB850" si="230">Y850</f>
        <v>4.9029999999999996</v>
      </c>
      <c r="AA850" s="262">
        <f t="shared" si="230"/>
        <v>4.9029999999999996</v>
      </c>
      <c r="AB850" s="262">
        <f t="shared" si="230"/>
        <v>4.9029999999999996</v>
      </c>
      <c r="AC850" s="76"/>
      <c r="AD850" s="97" t="s">
        <v>2896</v>
      </c>
      <c r="AE850" s="76"/>
      <c r="AF850" s="97">
        <v>1</v>
      </c>
      <c r="AG850" s="97">
        <v>1</v>
      </c>
      <c r="AH850" s="73"/>
      <c r="AI850" s="57"/>
      <c r="AJ850" s="45"/>
      <c r="AK850" s="45"/>
      <c r="AL850" s="45"/>
    </row>
    <row r="851" spans="1:38" outlineLevel="2" x14ac:dyDescent="0.25">
      <c r="A851" s="45"/>
      <c r="B851" s="54"/>
      <c r="C851" s="47">
        <f t="shared" si="204"/>
        <v>3</v>
      </c>
      <c r="D851" s="73"/>
      <c r="E851" s="70"/>
      <c r="F851" s="70" t="s">
        <v>2626</v>
      </c>
      <c r="G851" s="73"/>
      <c r="H851" s="76" t="s">
        <v>2630</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2634</v>
      </c>
      <c r="AE851" s="76"/>
      <c r="AF851" s="76">
        <v>1</v>
      </c>
      <c r="AG851" s="76">
        <v>1</v>
      </c>
      <c r="AH851" s="73"/>
      <c r="AI851" s="57"/>
      <c r="AJ851" s="45"/>
      <c r="AK851" s="45"/>
      <c r="AL851" s="45"/>
    </row>
    <row r="852" spans="1:38"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2637</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2638</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2639</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2640</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2641</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2642</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2643</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2644</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2645</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2646</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2647</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2648</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2649</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2650</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2651</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2652</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2653</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2654</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2655</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2656</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2657</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2658</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2659</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2660</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1806</v>
      </c>
      <c r="G959" s="73"/>
      <c r="H959" s="136" t="s">
        <v>2894</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2" t="s">
        <v>1801</v>
      </c>
      <c r="G1116" s="73"/>
      <c r="H1116" s="274" t="s">
        <v>2751</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2849</v>
      </c>
      <c r="I1125" s="96" t="s">
        <v>2853</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2850</v>
      </c>
      <c r="I1126" s="96" t="s">
        <v>2854</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2851</v>
      </c>
      <c r="I1127" s="96" t="s">
        <v>2855</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2852</v>
      </c>
      <c r="I1128" s="96" t="s">
        <v>2856</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2685</v>
      </c>
      <c r="AE1221" s="188"/>
      <c r="AF1221" s="423">
        <v>1</v>
      </c>
      <c r="AG1221" s="423">
        <v>1</v>
      </c>
      <c r="AH1221" s="73"/>
      <c r="AI1221" s="57"/>
      <c r="AJ1221" s="45"/>
      <c r="AK1221" s="45"/>
      <c r="AL1221" s="45"/>
    </row>
    <row r="1222" spans="1:38"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2849</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2850</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2851</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2852</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25"/>
      <c r="F1233" s="425" t="s">
        <v>2077</v>
      </c>
      <c r="G1233" s="426"/>
      <c r="H1233" s="191" t="s">
        <v>2752</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2849</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2850</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2851</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2852</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2163</v>
      </c>
      <c r="G1403" s="73"/>
      <c r="H1403" s="76" t="s">
        <v>2869</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2870</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2165</v>
      </c>
      <c r="G1405" s="73"/>
      <c r="H1405" s="390" t="s">
        <v>2597</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2166</v>
      </c>
      <c r="G1406" s="73"/>
      <c r="H1406" s="390" t="s">
        <v>2598</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2167</v>
      </c>
      <c r="G1407" s="73"/>
      <c r="H1407" s="390" t="s">
        <v>2599</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2495</v>
      </c>
      <c r="G1408" s="73"/>
      <c r="H1408" s="390" t="s">
        <v>2600</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2496</v>
      </c>
      <c r="G1409" s="73"/>
      <c r="H1409" s="390" t="s">
        <v>2601</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2497</v>
      </c>
      <c r="G1410" s="73"/>
      <c r="H1410" s="390" t="s">
        <v>2602</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2849</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2850</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2851</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2852</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2168</v>
      </c>
      <c r="G1415" s="73"/>
      <c r="H1415" s="76" t="s">
        <v>2753</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2498</v>
      </c>
      <c r="G1416" s="73"/>
      <c r="H1416" s="76" t="s">
        <v>2872</v>
      </c>
      <c r="I1416" s="76"/>
      <c r="J1416" s="76"/>
      <c r="K1416" s="76"/>
      <c r="L1416" s="76"/>
      <c r="M1416" s="76"/>
      <c r="N1416" s="76"/>
      <c r="O1416" s="76"/>
      <c r="P1416" s="76"/>
      <c r="Q1416" s="76"/>
      <c r="R1416" s="76"/>
      <c r="S1416" s="76"/>
      <c r="T1416" s="76"/>
      <c r="U1416" s="97">
        <v>-0.30890000000000001</v>
      </c>
      <c r="V1416" s="262">
        <f t="shared" ref="V1416" si="309">U1416</f>
        <v>-0.30890000000000001</v>
      </c>
      <c r="W1416" s="262">
        <f t="shared" ref="W1416" si="310">V1416</f>
        <v>-0.30890000000000001</v>
      </c>
      <c r="X1416" s="262">
        <f t="shared" ref="X1416" si="311">Y1416</f>
        <v>-0.30890000000000001</v>
      </c>
      <c r="Y1416" s="97">
        <v>-0.30890000000000001</v>
      </c>
      <c r="Z1416" s="262">
        <f t="shared" ref="Z1416" si="312">Y1416</f>
        <v>-0.30890000000000001</v>
      </c>
      <c r="AA1416" s="262">
        <f t="shared" ref="AA1416" si="313">Z1416</f>
        <v>-0.30890000000000001</v>
      </c>
      <c r="AB1416" s="262">
        <f t="shared" ref="AB1416" si="314">AA1416</f>
        <v>-0.30890000000000001</v>
      </c>
      <c r="AC1416" s="76"/>
      <c r="AD1416" s="97" t="s">
        <v>2871</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2500</v>
      </c>
      <c r="G1418" s="73"/>
      <c r="H1418" s="391" t="s">
        <v>2873</v>
      </c>
      <c r="I1418" s="76"/>
      <c r="J1418" s="76"/>
      <c r="K1418" s="76"/>
      <c r="L1418" s="76"/>
      <c r="M1418" s="76"/>
      <c r="N1418" s="76"/>
      <c r="O1418" s="76"/>
      <c r="P1418" s="76"/>
      <c r="Q1418" s="76"/>
      <c r="R1418" s="76"/>
      <c r="S1418" s="76"/>
      <c r="T1418" s="76"/>
      <c r="U1418" s="97">
        <v>-0.15570000000000001</v>
      </c>
      <c r="V1418" s="262">
        <f t="shared" ref="V1418" si="316">U1418</f>
        <v>-0.15570000000000001</v>
      </c>
      <c r="W1418" s="262">
        <f t="shared" ref="W1418" si="317">V1418</f>
        <v>-0.15570000000000001</v>
      </c>
      <c r="X1418" s="262">
        <f t="shared" ref="X1418" si="318">Y1418</f>
        <v>-0.15570000000000001</v>
      </c>
      <c r="Y1418" s="97">
        <v>-0.15570000000000001</v>
      </c>
      <c r="Z1418" s="262">
        <f t="shared" ref="Z1418" si="319">Y1418</f>
        <v>-0.15570000000000001</v>
      </c>
      <c r="AA1418" s="262">
        <f t="shared" ref="AA1418" si="320">Z1418</f>
        <v>-0.15570000000000001</v>
      </c>
      <c r="AB1418" s="262">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2501</v>
      </c>
      <c r="G1419" s="73"/>
      <c r="H1419" s="391" t="s">
        <v>2874</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2502</v>
      </c>
      <c r="G1420" s="73"/>
      <c r="H1420" s="390" t="s">
        <v>2599</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2503</v>
      </c>
      <c r="G1421" s="73"/>
      <c r="H1421" s="390" t="s">
        <v>2600</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2504</v>
      </c>
      <c r="G1422" s="73"/>
      <c r="H1422" s="390" t="s">
        <v>2601</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2505</v>
      </c>
      <c r="G1423" s="73"/>
      <c r="H1423" s="390" t="s">
        <v>2602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0" t="s">
        <v>2876</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0" t="s">
        <v>2877</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0" t="s">
        <v>2878</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0" t="s">
        <v>2879</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2506</v>
      </c>
      <c r="G1428" s="73"/>
      <c r="H1428" s="76" t="s">
        <v>2875</v>
      </c>
      <c r="I1428" s="76"/>
      <c r="J1428" s="76"/>
      <c r="K1428" s="76"/>
      <c r="L1428" s="76"/>
      <c r="M1428" s="76"/>
      <c r="N1428" s="76"/>
      <c r="O1428" s="76"/>
      <c r="P1428" s="76"/>
      <c r="Q1428" s="76"/>
      <c r="R1428" s="76"/>
      <c r="S1428" s="76"/>
      <c r="T1428" s="76"/>
      <c r="U1428" s="97">
        <f>-(2.87924+1.61859)</f>
        <v>-4.4978299999999996</v>
      </c>
      <c r="V1428" s="262">
        <f t="shared" ref="V1428" si="323">U1428</f>
        <v>-4.4978299999999996</v>
      </c>
      <c r="W1428" s="262">
        <f t="shared" ref="W1428" si="324">V1428</f>
        <v>-4.4978299999999996</v>
      </c>
      <c r="X1428" s="262">
        <f t="shared" ref="X1428" si="325">Y1428</f>
        <v>-2.8792399999999998</v>
      </c>
      <c r="Y1428" s="97">
        <f>-2.87924</f>
        <v>-2.8792399999999998</v>
      </c>
      <c r="Z1428" s="262">
        <f t="shared" ref="Z1428" si="326">Y1428</f>
        <v>-2.8792399999999998</v>
      </c>
      <c r="AA1428" s="262">
        <f t="shared" ref="AA1428" si="327">Z1428</f>
        <v>-2.8792399999999998</v>
      </c>
      <c r="AB1428" s="262">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29">U1429</f>
        <v>-0.43659999999999999</v>
      </c>
      <c r="W1429" s="262">
        <f t="shared" si="329"/>
        <v>-0.43659999999999999</v>
      </c>
      <c r="X1429" s="262">
        <f t="shared" ref="X1429:X1433" si="330">Y1429</f>
        <v>-0.54688000000000003</v>
      </c>
      <c r="Y1429" s="97">
        <v>-0.54688000000000003</v>
      </c>
      <c r="Z1429" s="262">
        <f t="shared" ref="Z1429:AB1429" si="331">Y1429</f>
        <v>-0.54688000000000003</v>
      </c>
      <c r="AA1429" s="262">
        <f t="shared" si="331"/>
        <v>-0.54688000000000003</v>
      </c>
      <c r="AB1429" s="262">
        <f t="shared" si="331"/>
        <v>-0.54688000000000003</v>
      </c>
      <c r="AC1429" s="76"/>
      <c r="AD1429" s="97" t="s">
        <v>2680</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29"/>
        <v>3.7200000000000002E-3</v>
      </c>
      <c r="W1430" s="262">
        <f t="shared" si="329"/>
        <v>3.7200000000000002E-3</v>
      </c>
      <c r="X1430" s="262">
        <f t="shared" si="330"/>
        <v>5.4739999999999997E-3</v>
      </c>
      <c r="Y1430" s="97">
        <v>5.4739999999999997E-3</v>
      </c>
      <c r="Z1430" s="262">
        <f t="shared" ref="Z1430:AB1430" si="332">Y1430</f>
        <v>5.4739999999999997E-3</v>
      </c>
      <c r="AA1430" s="262">
        <f t="shared" si="332"/>
        <v>5.4739999999999997E-3</v>
      </c>
      <c r="AB1430" s="262">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2509</v>
      </c>
      <c r="G1431" s="73"/>
      <c r="H1431" s="391" t="s">
        <v>2588</v>
      </c>
      <c r="I1431" s="76"/>
      <c r="J1431" s="76"/>
      <c r="K1431" s="76"/>
      <c r="L1431" s="76"/>
      <c r="M1431" s="76"/>
      <c r="N1431" s="76"/>
      <c r="O1431" s="76"/>
      <c r="P1431" s="76"/>
      <c r="Q1431" s="76"/>
      <c r="R1431" s="76"/>
      <c r="S1431" s="76"/>
      <c r="T1431" s="76"/>
      <c r="U1431" s="97">
        <v>-5.1499999999999997E-2</v>
      </c>
      <c r="V1431" s="262">
        <f t="shared" si="329"/>
        <v>-5.1499999999999997E-2</v>
      </c>
      <c r="W1431" s="262">
        <f t="shared" si="329"/>
        <v>-5.1499999999999997E-2</v>
      </c>
      <c r="X1431" s="262">
        <f t="shared" si="330"/>
        <v>-2.75E-2</v>
      </c>
      <c r="Y1431" s="97">
        <v>-2.75E-2</v>
      </c>
      <c r="Z1431" s="262">
        <f t="shared" ref="Z1431:AB1431" si="334">Y1431</f>
        <v>-2.75E-2</v>
      </c>
      <c r="AA1431" s="262">
        <f t="shared" si="334"/>
        <v>-2.75E-2</v>
      </c>
      <c r="AB1431" s="262">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2510</v>
      </c>
      <c r="G1432" s="73"/>
      <c r="H1432" s="391" t="s">
        <v>2677</v>
      </c>
      <c r="I1432" s="76"/>
      <c r="J1432" s="76"/>
      <c r="K1432" s="76"/>
      <c r="L1432" s="76"/>
      <c r="M1432" s="76"/>
      <c r="N1432" s="76"/>
      <c r="O1432" s="76"/>
      <c r="P1432" s="76"/>
      <c r="Q1432" s="76"/>
      <c r="R1432" s="76"/>
      <c r="S1432" s="76"/>
      <c r="T1432" s="76"/>
      <c r="U1432" s="97">
        <f>-U1431/(2*9.5*30.4)</f>
        <v>8.916204986149583E-5</v>
      </c>
      <c r="V1432" s="262">
        <f t="shared" si="329"/>
        <v>8.916204986149583E-5</v>
      </c>
      <c r="W1432" s="262">
        <f t="shared" si="329"/>
        <v>8.916204986149583E-5</v>
      </c>
      <c r="X1432" s="262">
        <f t="shared" si="330"/>
        <v>4.7610803324099718E-5</v>
      </c>
      <c r="Y1432" s="97">
        <f>-Y1431/(2*9.5*30.4)</f>
        <v>4.7610803324099718E-5</v>
      </c>
      <c r="Z1432" s="262">
        <f t="shared" ref="Z1432" si="335">Y1432</f>
        <v>4.7610803324099718E-5</v>
      </c>
      <c r="AA1432" s="262">
        <f t="shared" ref="AA1432" si="336">Z1432</f>
        <v>4.7610803324099718E-5</v>
      </c>
      <c r="AB1432" s="262">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2511</v>
      </c>
      <c r="G1433" s="73"/>
      <c r="H1433" s="391" t="s">
        <v>2589</v>
      </c>
      <c r="I1433" s="76"/>
      <c r="J1433" s="76"/>
      <c r="K1433" s="76"/>
      <c r="L1433" s="76"/>
      <c r="M1433" s="76"/>
      <c r="N1433" s="76"/>
      <c r="O1433" s="76"/>
      <c r="P1433" s="76"/>
      <c r="Q1433" s="76"/>
      <c r="R1433" s="76"/>
      <c r="S1433" s="76"/>
      <c r="T1433" s="76"/>
      <c r="U1433" s="97">
        <v>-4.0000000000000001E-3</v>
      </c>
      <c r="V1433" s="262">
        <f t="shared" si="329"/>
        <v>-4.0000000000000001E-3</v>
      </c>
      <c r="W1433" s="262">
        <f t="shared" si="329"/>
        <v>-4.0000000000000001E-3</v>
      </c>
      <c r="X1433" s="262">
        <f t="shared" si="330"/>
        <v>-4.0000000000000001E-3</v>
      </c>
      <c r="Y1433" s="97">
        <v>-4.0000000000000001E-3</v>
      </c>
      <c r="Z1433" s="262">
        <f t="shared" ref="Z1433:AB1433" si="338">Y1433</f>
        <v>-4.0000000000000001E-3</v>
      </c>
      <c r="AA1433" s="262">
        <f t="shared" si="338"/>
        <v>-4.0000000000000001E-3</v>
      </c>
      <c r="AB1433" s="262">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2512</v>
      </c>
      <c r="G1434" s="73"/>
      <c r="H1434" s="390" t="s">
        <v>2678</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2513</v>
      </c>
      <c r="G1435" s="73"/>
      <c r="H1435" s="391" t="s">
        <v>2590</v>
      </c>
      <c r="I1435" s="76"/>
      <c r="J1435" s="76"/>
      <c r="K1435" s="76"/>
      <c r="L1435" s="76"/>
      <c r="M1435" s="76"/>
      <c r="N1435" s="76"/>
      <c r="O1435" s="76"/>
      <c r="P1435" s="76"/>
      <c r="Q1435" s="76"/>
      <c r="R1435" s="76"/>
      <c r="S1435" s="76"/>
      <c r="T1435" s="76"/>
      <c r="U1435" s="97">
        <v>-2.75E-2</v>
      </c>
      <c r="V1435" s="262">
        <f t="shared" ref="V1435:W1435" si="339">U1435</f>
        <v>-2.75E-2</v>
      </c>
      <c r="W1435" s="262">
        <f t="shared" si="339"/>
        <v>-2.75E-2</v>
      </c>
      <c r="X1435" s="262">
        <f t="shared" ref="X1435" si="340">Y1435</f>
        <v>-2.5499999999999998E-2</v>
      </c>
      <c r="Y1435" s="97">
        <v>-2.5499999999999998E-2</v>
      </c>
      <c r="Z1435" s="262">
        <f t="shared" ref="Z1435:AB1435" si="341">Y1435</f>
        <v>-2.5499999999999998E-2</v>
      </c>
      <c r="AA1435" s="262">
        <f t="shared" si="341"/>
        <v>-2.5499999999999998E-2</v>
      </c>
      <c r="AB1435" s="262">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2514</v>
      </c>
      <c r="G1436" s="73"/>
      <c r="H1436" s="390" t="s">
        <v>2679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2849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2515</v>
      </c>
      <c r="G1441" s="73"/>
      <c r="H1441" s="76" t="s">
        <v>2591</v>
      </c>
      <c r="I1441" s="76"/>
      <c r="J1441" s="76"/>
      <c r="K1441" s="76"/>
      <c r="L1441" s="76"/>
      <c r="M1441" s="76"/>
      <c r="N1441" s="76"/>
      <c r="O1441" s="76"/>
      <c r="P1441" s="76"/>
      <c r="Q1441" s="76"/>
      <c r="R1441" s="76"/>
      <c r="S1441" s="76"/>
      <c r="T1441" s="76"/>
      <c r="U1441" s="97">
        <f>19.4829</f>
        <v>19.482900000000001</v>
      </c>
      <c r="V1441" s="262">
        <f t="shared" ref="V1441:W1444" si="343">U1441</f>
        <v>19.482900000000001</v>
      </c>
      <c r="W1441" s="262">
        <f t="shared" si="343"/>
        <v>19.482900000000001</v>
      </c>
      <c r="X1441" s="262">
        <f t="shared" ref="X1441:X1444" si="344">Y1441</f>
        <v>16.702999999999999</v>
      </c>
      <c r="Y1441" s="97">
        <v>16.702999999999999</v>
      </c>
      <c r="Z1441" s="262">
        <f t="shared" ref="Z1441:AB1441" si="345">Y1441</f>
        <v>16.702999999999999</v>
      </c>
      <c r="AA1441" s="262">
        <f t="shared" si="345"/>
        <v>16.702999999999999</v>
      </c>
      <c r="AB1441" s="262">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2564</v>
      </c>
      <c r="G1442" s="73"/>
      <c r="H1442" s="76" t="s">
        <v>2632</v>
      </c>
      <c r="I1442" s="76"/>
      <c r="J1442" s="76"/>
      <c r="K1442" s="76"/>
      <c r="L1442" s="76"/>
      <c r="M1442" s="76"/>
      <c r="N1442" s="76"/>
      <c r="O1442" s="76"/>
      <c r="P1442" s="76"/>
      <c r="Q1442" s="76"/>
      <c r="R1442" s="76"/>
      <c r="S1442" s="76"/>
      <c r="T1442" s="76"/>
      <c r="U1442" s="97">
        <v>-2.988E-2</v>
      </c>
      <c r="V1442" s="262">
        <f t="shared" si="343"/>
        <v>-2.988E-2</v>
      </c>
      <c r="W1442" s="262">
        <f t="shared" si="343"/>
        <v>-2.988E-2</v>
      </c>
      <c r="X1442" s="262">
        <f t="shared" si="344"/>
        <v>-9.2300000000000004E-3</v>
      </c>
      <c r="Y1442" s="97">
        <v>-9.2300000000000004E-3</v>
      </c>
      <c r="Z1442" s="262">
        <f t="shared" ref="Z1442:AB1442" si="346">Y1442</f>
        <v>-9.2300000000000004E-3</v>
      </c>
      <c r="AA1442" s="262">
        <f t="shared" si="346"/>
        <v>-9.2300000000000004E-3</v>
      </c>
      <c r="AB1442" s="262">
        <f t="shared" si="346"/>
        <v>-9.2300000000000004E-3</v>
      </c>
      <c r="AC1442" s="76"/>
      <c r="AD1442" s="97" t="s">
        <v>2859</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2565</v>
      </c>
      <c r="G1443" s="73"/>
      <c r="H1443" s="76" t="s">
        <v>2592</v>
      </c>
      <c r="I1443" s="76"/>
      <c r="J1443" s="76"/>
      <c r="K1443" s="76"/>
      <c r="L1443" s="76"/>
      <c r="M1443" s="76"/>
      <c r="N1443" s="76"/>
      <c r="O1443" s="76"/>
      <c r="P1443" s="76"/>
      <c r="Q1443" s="76"/>
      <c r="R1443" s="76"/>
      <c r="S1443" s="76"/>
      <c r="T1443" s="76"/>
      <c r="U1443" s="97">
        <v>0</v>
      </c>
      <c r="V1443" s="262">
        <f t="shared" si="343"/>
        <v>0</v>
      </c>
      <c r="W1443" s="262">
        <f t="shared" si="343"/>
        <v>0</v>
      </c>
      <c r="X1443" s="262">
        <f t="shared" si="344"/>
        <v>0</v>
      </c>
      <c r="Y1443" s="97">
        <v>0</v>
      </c>
      <c r="Z1443" s="262">
        <f t="shared" ref="Z1443:AB1443" si="347">Y1443</f>
        <v>0</v>
      </c>
      <c r="AA1443" s="262">
        <f t="shared" si="347"/>
        <v>0</v>
      </c>
      <c r="AB1443" s="262">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2566</v>
      </c>
      <c r="G1444" s="73"/>
      <c r="H1444" s="391" t="s">
        <v>2593</v>
      </c>
      <c r="I1444" s="76"/>
      <c r="J1444" s="76"/>
      <c r="K1444" s="76"/>
      <c r="L1444" s="76"/>
      <c r="M1444" s="76"/>
      <c r="N1444" s="76"/>
      <c r="O1444" s="76"/>
      <c r="P1444" s="76"/>
      <c r="Q1444" s="76"/>
      <c r="R1444" s="76"/>
      <c r="S1444" s="76"/>
      <c r="T1444" s="76"/>
      <c r="U1444" s="97">
        <v>0</v>
      </c>
      <c r="V1444" s="262">
        <f t="shared" si="343"/>
        <v>0</v>
      </c>
      <c r="W1444" s="262">
        <f t="shared" si="343"/>
        <v>0</v>
      </c>
      <c r="X1444" s="262">
        <f t="shared" si="344"/>
        <v>0</v>
      </c>
      <c r="Y1444" s="97">
        <v>0</v>
      </c>
      <c r="Z1444" s="262">
        <f t="shared" ref="Z1444:AB1444" si="349">Y1444</f>
        <v>0</v>
      </c>
      <c r="AA1444" s="262">
        <f t="shared" si="349"/>
        <v>0</v>
      </c>
      <c r="AB1444" s="262">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2567</v>
      </c>
      <c r="G1445" s="73"/>
      <c r="H1445" s="391" t="s">
        <v>2862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2568</v>
      </c>
      <c r="G1446" s="73"/>
      <c r="H1446" s="391" t="s">
        <v>2594</v>
      </c>
      <c r="I1446" s="76"/>
      <c r="J1446" s="76"/>
      <c r="K1446" s="76"/>
      <c r="L1446" s="76"/>
      <c r="M1446" s="76"/>
      <c r="N1446" s="76"/>
      <c r="O1446" s="76"/>
      <c r="P1446" s="76"/>
      <c r="Q1446" s="76"/>
      <c r="R1446" s="76"/>
      <c r="S1446" s="76"/>
      <c r="T1446" s="76"/>
      <c r="U1446" s="97">
        <v>0</v>
      </c>
      <c r="V1446" s="262">
        <f t="shared" ref="V1446:W1446" si="350">U1446</f>
        <v>0</v>
      </c>
      <c r="W1446" s="262">
        <f t="shared" si="350"/>
        <v>0</v>
      </c>
      <c r="X1446" s="262">
        <f t="shared" ref="X1446" si="351">Y1446</f>
        <v>0</v>
      </c>
      <c r="Y1446" s="97">
        <v>0</v>
      </c>
      <c r="Z1446" s="262">
        <f t="shared" ref="Z1446:AB1446" si="352">Y1446</f>
        <v>0</v>
      </c>
      <c r="AA1446" s="262">
        <f t="shared" si="352"/>
        <v>0</v>
      </c>
      <c r="AB1446" s="262">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2569</v>
      </c>
      <c r="G1447" s="73"/>
      <c r="H1447" s="390" t="s">
        <v>2861</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2570</v>
      </c>
      <c r="G1448" s="73"/>
      <c r="H1448" s="391" t="s">
        <v>2595</v>
      </c>
      <c r="I1448" s="76"/>
      <c r="J1448" s="76"/>
      <c r="K1448" s="76"/>
      <c r="L1448" s="76"/>
      <c r="M1448" s="76"/>
      <c r="N1448" s="76"/>
      <c r="O1448" s="76"/>
      <c r="P1448" s="76"/>
      <c r="Q1448" s="76"/>
      <c r="R1448" s="76"/>
      <c r="S1448" s="76"/>
      <c r="T1448" s="76"/>
      <c r="U1448" s="97">
        <v>-3.7749999999999999E-2</v>
      </c>
      <c r="V1448" s="262">
        <f t="shared" ref="V1448:W1448" si="353">U1448</f>
        <v>-3.7749999999999999E-2</v>
      </c>
      <c r="W1448" s="262">
        <f t="shared" si="353"/>
        <v>-3.7749999999999999E-2</v>
      </c>
      <c r="X1448" s="262">
        <f t="shared" ref="X1448" si="354">Y1448</f>
        <v>-2.775E-2</v>
      </c>
      <c r="Y1448" s="97">
        <v>-2.775E-2</v>
      </c>
      <c r="Z1448" s="262">
        <f t="shared" ref="Z1448:AB1448" si="355">Y1448</f>
        <v>-2.775E-2</v>
      </c>
      <c r="AA1448" s="262">
        <f t="shared" si="355"/>
        <v>-2.775E-2</v>
      </c>
      <c r="AB1448" s="262">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2571</v>
      </c>
      <c r="G1449" s="73"/>
      <c r="H1449" s="390" t="s">
        <v>2863</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1" t="s">
        <v>2857</v>
      </c>
      <c r="I1450" s="96"/>
      <c r="J1450" s="76"/>
      <c r="K1450" s="76"/>
      <c r="L1450" s="76"/>
      <c r="M1450" s="76"/>
      <c r="N1450" s="76"/>
      <c r="O1450" s="76"/>
      <c r="P1450" s="76"/>
      <c r="Q1450" s="76"/>
      <c r="R1450" s="76"/>
      <c r="S1450" s="76"/>
      <c r="T1450" s="76"/>
      <c r="U1450" s="97">
        <v>-4.6519999999999999E-2</v>
      </c>
      <c r="V1450" s="262">
        <f t="shared" ref="V1450" si="356">U1450</f>
        <v>-4.6519999999999999E-2</v>
      </c>
      <c r="W1450" s="262">
        <f t="shared" ref="W1450" si="357">V1450</f>
        <v>-4.6519999999999999E-2</v>
      </c>
      <c r="X1450" s="262">
        <f t="shared" ref="X1450" si="358">Y1450</f>
        <v>-1.436E-2</v>
      </c>
      <c r="Y1450" s="97">
        <v>-1.436E-2</v>
      </c>
      <c r="Z1450" s="262">
        <f t="shared" ref="Z1450" si="359">Y1450</f>
        <v>-1.436E-2</v>
      </c>
      <c r="AA1450" s="262">
        <f t="shared" ref="AA1450" si="360">Z1450</f>
        <v>-1.436E-2</v>
      </c>
      <c r="AB1450" s="262">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0" t="s">
        <v>2864</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1" t="s">
        <v>2860</v>
      </c>
      <c r="I1452" s="96"/>
      <c r="J1452" s="76"/>
      <c r="K1452" s="76"/>
      <c r="L1452" s="76"/>
      <c r="M1452" s="76"/>
      <c r="N1452" s="76"/>
      <c r="O1452" s="76"/>
      <c r="P1452" s="76"/>
      <c r="Q1452" s="76"/>
      <c r="R1452" s="76"/>
      <c r="S1452" s="76"/>
      <c r="T1452" s="76"/>
      <c r="U1452" s="97">
        <v>1.3325</v>
      </c>
      <c r="V1452" s="262">
        <f t="shared" ref="V1452" si="362">U1452</f>
        <v>1.3325</v>
      </c>
      <c r="W1452" s="262">
        <f t="shared" ref="W1452" si="363">V1452</f>
        <v>1.3325</v>
      </c>
      <c r="X1452" s="262">
        <f t="shared" ref="X1452" si="364">Y1452</f>
        <v>2.2885</v>
      </c>
      <c r="Y1452" s="97">
        <v>2.2885</v>
      </c>
      <c r="Z1452" s="262">
        <f t="shared" ref="Z1452" si="365">Y1452</f>
        <v>2.2885</v>
      </c>
      <c r="AA1452" s="262">
        <f t="shared" ref="AA1452" si="366">Z1452</f>
        <v>2.2885</v>
      </c>
      <c r="AB1452" s="262">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0" t="s">
        <v>2865</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2572</v>
      </c>
      <c r="G1454" s="73"/>
      <c r="H1454" s="76" t="s">
        <v>2596</v>
      </c>
      <c r="I1454" s="76"/>
      <c r="J1454" s="76"/>
      <c r="K1454" s="76"/>
      <c r="L1454" s="76"/>
      <c r="M1454" s="76"/>
      <c r="N1454" s="76"/>
      <c r="O1454" s="76"/>
      <c r="P1454" s="76"/>
      <c r="Q1454" s="76"/>
      <c r="R1454" s="76"/>
      <c r="S1454" s="76"/>
      <c r="T1454" s="76"/>
      <c r="U1454" s="97">
        <v>-0.62617</v>
      </c>
      <c r="V1454" s="262">
        <f t="shared" ref="V1454:W1454" si="369">U1454</f>
        <v>-0.62617</v>
      </c>
      <c r="W1454" s="262">
        <f t="shared" si="369"/>
        <v>-0.62617</v>
      </c>
      <c r="X1454" s="262">
        <f t="shared" ref="X1454" si="370">Y1454</f>
        <v>-1.0436000000000001</v>
      </c>
      <c r="Y1454" s="97">
        <v>-1.0436000000000001</v>
      </c>
      <c r="Z1454" s="262">
        <f t="shared" ref="Z1454:AB1454" si="371">Y1454</f>
        <v>-1.0436000000000001</v>
      </c>
      <c r="AA1454" s="262">
        <f t="shared" si="371"/>
        <v>-1.0436000000000001</v>
      </c>
      <c r="AB1454" s="262">
        <f t="shared" si="371"/>
        <v>-1.0436000000000001</v>
      </c>
      <c r="AC1454" s="76"/>
      <c r="AD1454" s="97" t="s">
        <v>2859</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2" t="s">
        <v>2463</v>
      </c>
      <c r="K11" s="498"/>
      <c r="L11" s="498"/>
      <c r="M11" s="498"/>
      <c r="N11" s="498"/>
      <c r="O11" s="498"/>
      <c r="P11" s="498"/>
      <c r="Q11" s="498"/>
      <c r="R11" s="498"/>
      <c r="S11" s="498"/>
      <c r="T11" s="498"/>
      <c r="U11" s="498"/>
      <c r="V11" s="498"/>
      <c r="W11" s="498"/>
      <c r="X11" s="498"/>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9" t="s">
        <v>2474</v>
      </c>
      <c r="K12" s="500"/>
      <c r="L12" s="500"/>
      <c r="M12" s="500"/>
      <c r="N12" s="500"/>
      <c r="O12" s="500"/>
      <c r="P12" s="500"/>
      <c r="Q12" s="500"/>
      <c r="R12" s="500"/>
      <c r="S12" s="500"/>
      <c r="T12" s="500"/>
      <c r="U12" s="500"/>
      <c r="V12" s="500"/>
      <c r="W12" s="500"/>
      <c r="X12" s="501"/>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2902</v>
      </c>
      <c r="B16">
        <v>188000</v>
      </c>
      <c r="C16" s="44">
        <v>1</v>
      </c>
      <c r="D16" s="44">
        <v>0</v>
      </c>
      <c r="E16" s="44">
        <f>1-C16-D16</f>
        <v>0</v>
      </c>
    </row>
    <row r="17" spans="1:5" x14ac:dyDescent="0.25">
      <c r="A17" t="s">
        <v>2900</v>
      </c>
      <c r="B17">
        <v>87000</v>
      </c>
      <c r="C17" s="44">
        <v>1</v>
      </c>
      <c r="D17" s="44">
        <v>0</v>
      </c>
      <c r="E17" s="44">
        <f t="shared" ref="E17:E30" si="0">1-C17-D17</f>
        <v>0</v>
      </c>
    </row>
    <row r="18" spans="1:5" x14ac:dyDescent="0.25">
      <c r="A18" t="s">
        <v>2901</v>
      </c>
      <c r="B18">
        <v>297000</v>
      </c>
      <c r="C18" s="44">
        <v>0</v>
      </c>
      <c r="D18" s="44">
        <v>1</v>
      </c>
      <c r="E18" s="44">
        <f t="shared" si="0"/>
        <v>0</v>
      </c>
    </row>
    <row r="19" spans="1:5" x14ac:dyDescent="0.25">
      <c r="A19" t="s">
        <v>162</v>
      </c>
      <c r="B19">
        <v>30000</v>
      </c>
      <c r="C19" s="44">
        <v>0</v>
      </c>
      <c r="D19" s="44">
        <v>1</v>
      </c>
      <c r="E19" s="44">
        <f t="shared" si="0"/>
        <v>0</v>
      </c>
    </row>
    <row r="20" spans="1:5" x14ac:dyDescent="0.25">
      <c r="A20" t="s">
        <v>2903</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2905</v>
      </c>
      <c r="B27">
        <v>78000</v>
      </c>
      <c r="C27" s="44">
        <v>0</v>
      </c>
      <c r="D27" s="44">
        <v>0</v>
      </c>
      <c r="E27" s="44">
        <f t="shared" si="0"/>
        <v>1</v>
      </c>
    </row>
    <row r="28" spans="1:5" x14ac:dyDescent="0.25">
      <c r="A28" t="s">
        <v>34</v>
      </c>
      <c r="B28">
        <v>22000</v>
      </c>
      <c r="C28" s="44">
        <v>0</v>
      </c>
      <c r="D28" s="44">
        <v>0</v>
      </c>
      <c r="E28" s="44">
        <f t="shared" si="0"/>
        <v>1</v>
      </c>
    </row>
    <row r="29" spans="1:5" x14ac:dyDescent="0.25">
      <c r="A29" t="s">
        <v>2904</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403</vt:i4>
      </vt:variant>
    </vt:vector>
  </HeadingPairs>
  <TitlesOfParts>
    <vt:vector size="41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2023-07-12T11:45:42Z</dcterms:modified>
</cp:coreProperties>
</file>